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axynd.1\Downloads\"/>
    </mc:Choice>
  </mc:AlternateContent>
  <xr:revisionPtr revIDLastSave="0" documentId="13_ncr:1_{DF88A62E-95D8-4090-8347-FAFA61D5C95A}" xr6:coauthVersionLast="47" xr6:coauthVersionMax="47" xr10:uidLastSave="{00000000-0000-0000-0000-000000000000}"/>
  <bookViews>
    <workbookView xWindow="-120" yWindow="-120" windowWidth="29040" windowHeight="15720" tabRatio="866" activeTab="1" xr2:uid="{00000000-000D-0000-FFFF-FFFF00000000}"/>
  </bookViews>
  <sheets>
    <sheet name="Ekamutner ev caxser" sheetId="16" r:id="rId1"/>
    <sheet name="Dramakan hosqer" sheetId="7" r:id="rId2"/>
  </sheets>
  <externalReferences>
    <externalReference r:id="rId3"/>
  </externalReferences>
  <definedNames>
    <definedName name="_COMPANYNAME">'[1]Page 1'!$B$12</definedName>
    <definedName name="_DATE2">'[1]Page 1'!$B$17</definedName>
    <definedName name="_xlnm.Print_Area" localSheetId="1">'Dramakan hosqer'!$A$1:$D$121</definedName>
    <definedName name="_xlnm.Print_Area" localSheetId="0">'Ekamutner ev caxser'!$A$1:$E$105</definedName>
    <definedName name="Tab">#REF!</definedName>
    <definedName name="Tab1CodeCol" localSheetId="0">#REF!</definedName>
    <definedName name="Tab1CodeCol">#REF!</definedName>
    <definedName name="Tab1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6" l="1"/>
  <c r="D7" i="7" s="1"/>
  <c r="D1" i="7"/>
  <c r="D97" i="16" l="1"/>
  <c r="D46" i="16"/>
  <c r="C46" i="7" l="1"/>
  <c r="C45" i="7"/>
  <c r="A43" i="16" l="1"/>
  <c r="A18" i="16"/>
  <c r="A24" i="16" s="1"/>
  <c r="D50" i="16" l="1"/>
  <c r="C40" i="7"/>
  <c r="C20" i="7" l="1"/>
  <c r="D101" i="16" l="1"/>
  <c r="F101" i="16" s="1"/>
  <c r="C50" i="7" l="1"/>
  <c r="C49" i="7" s="1"/>
  <c r="C117" i="7" l="1"/>
</calcChain>
</file>

<file path=xl/sharedStrings.xml><?xml version="1.0" encoding="utf-8"?>
<sst xmlns="http://schemas.openxmlformats.org/spreadsheetml/2006/main" count="255" uniqueCount="172">
  <si>
    <t>հ/հ</t>
  </si>
  <si>
    <t>I</t>
  </si>
  <si>
    <t>II</t>
  </si>
  <si>
    <t>բաժանորդային վճար</t>
  </si>
  <si>
    <t>րոպեավճար</t>
  </si>
  <si>
    <t>ինտերնետ կապ</t>
  </si>
  <si>
    <t>Երևանի քաղաքապետի</t>
  </si>
  <si>
    <t>ԸՆԴԱՄԵՆԸ ԵԿԱՄՈՒՏՆԵՐ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</si>
  <si>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</si>
  <si>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</si>
  <si>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</si>
  <si>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III</t>
  </si>
  <si>
    <t>IV</t>
  </si>
  <si>
    <t>Դրամական միջոցների ազատ մնացորդը հաշվետու ժամանակաշրջանի վերջին</t>
  </si>
  <si>
    <t xml:space="preserve">Հաստատված է </t>
  </si>
  <si>
    <t>Ն  Ա  Խ  Ա  Հ  Ա  Շ  Ի  Վ</t>
  </si>
  <si>
    <t xml:space="preserve">  հազ.դրամ</t>
  </si>
  <si>
    <t>Տարեկան</t>
  </si>
  <si>
    <t>աշակերտական գույք</t>
  </si>
  <si>
    <t>ա)</t>
  </si>
  <si>
    <t xml:space="preserve">բ) </t>
  </si>
  <si>
    <t xml:space="preserve">գ) </t>
  </si>
  <si>
    <t>հիմնական միջոցի</t>
  </si>
  <si>
    <t>ամրացված գույքի (շենք)</t>
  </si>
  <si>
    <t>սպորտային գույք</t>
  </si>
  <si>
    <t>գրականություն</t>
  </si>
  <si>
    <t>պարգևատրում</t>
  </si>
  <si>
    <t xml:space="preserve">ոչ ընթացիկ </t>
  </si>
  <si>
    <t xml:space="preserve">ընթացիկ </t>
  </si>
  <si>
    <t>պայմանով (անհատույց) ստացված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</si>
  <si>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</si>
  <si>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</si>
  <si>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</si>
  <si>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</si>
  <si>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</si>
  <si>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</si>
  <si>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Հիմնական միջոցների հիմնական վերանորոգում, 
այդ թվում՝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</si>
  <si>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</si>
  <si>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</si>
  <si>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</si>
  <si>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</si>
  <si>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</si>
  <si>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</si>
  <si>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</si>
  <si>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</si>
  <si>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</si>
  <si>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</si>
  <si>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</si>
  <si>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</si>
  <si>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</si>
  <si>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</si>
  <si>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</si>
  <si>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</si>
  <si>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</si>
  <si>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</si>
  <si>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</si>
  <si>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</si>
  <si>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</si>
  <si>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</si>
  <si>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</si>
  <si>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</si>
  <si>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</si>
  <si>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</si>
  <si>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</si>
  <si>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</si>
  <si>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</si>
  <si>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</si>
  <si>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</si>
  <si>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</si>
  <si>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</si>
  <si>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</si>
  <si>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</si>
  <si>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</si>
  <si>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</si>
  <si>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</si>
  <si>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</si>
  <si>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</si>
  <si>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</si>
  <si>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</si>
  <si>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</si>
  <si>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</si>
  <si>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</si>
  <si>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</si>
  <si>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</si>
  <si>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</si>
  <si>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</si>
  <si>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</si>
  <si>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</si>
  <si>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</si>
  <si>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</si>
  <si>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</si>
  <si>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</si>
  <si>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</si>
  <si>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</si>
  <si>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</si>
  <si>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</si>
  <si>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</si>
  <si>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</si>
  <si>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</si>
  <si>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Վճարովի ծառայություն, Ուսումնական պրակտիկա, Ակտիվների օտարում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</si>
  <si>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</si>
  <si>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</si>
  <si>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</si>
  <si>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</si>
  <si>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</si>
  <si>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</si>
  <si>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</si>
  <si>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</si>
  <si>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>Անհատույց ստացված գույքի մաշվածություն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</si>
  <si>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</si>
  <si>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</si>
  <si>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</si>
  <si>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</si>
  <si>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</si>
  <si>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</si>
  <si>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</si>
  <si>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Աղբահանության գծով</t>
  </si>
  <si>
    <t xml:space="preserve">Հավելված </t>
  </si>
  <si>
    <t>N --------------- - Ա որոշմամբ</t>
  </si>
  <si>
    <t>տրանսպորտային նյութեր</t>
  </si>
  <si>
    <t>«-------» ----------------- 2023թ․</t>
  </si>
  <si>
    <t xml:space="preserve">«Հավելված </t>
  </si>
  <si>
    <t>Հաստատված է</t>
  </si>
  <si>
    <t>հ. 829 - Ա որոշմամբ</t>
  </si>
  <si>
    <t>Սուբսիդիայից</t>
  </si>
  <si>
    <t>Այլ նպաստներ բյուջեից, այդ թվում</t>
  </si>
  <si>
    <t>կամավոր ատեստավորման գծով</t>
  </si>
  <si>
    <t>որակավորման տարակարգի հավելավճարի գծով</t>
  </si>
  <si>
    <t>ԲՏՃՄ ոլորտի լրավճարի գծով</t>
  </si>
  <si>
    <t>վերապատրաստման գծով</t>
  </si>
  <si>
    <t>Ֆինանսական օգնությունից</t>
  </si>
  <si>
    <t>Վճարովի ծառայությունների մատուցումից կամ գույքի օտարումից, այդ թվում</t>
  </si>
  <si>
    <t>Վարձակալությունից</t>
  </si>
  <si>
    <t>Սպասարկման և կոմունալ համավճարներից, այդ թվում</t>
  </si>
  <si>
    <t xml:space="preserve">Պայմանով ստացված ակտիվներից, այդ թվում՝  </t>
  </si>
  <si>
    <t>Բանկի տոկոսից</t>
  </si>
  <si>
    <t>Սուբսիդիա ջրամատակարարման գծով</t>
  </si>
  <si>
    <t>Այլ եկամուտներ, այդ թվում</t>
  </si>
  <si>
    <t>Այլ ներհոսքեր, այդ թվում</t>
  </si>
  <si>
    <t>Կրթական, մշակութային և սպորտային նպաստներ բյուջեից</t>
  </si>
  <si>
    <t>միջազգային կազմակերպություններից</t>
  </si>
  <si>
    <t xml:space="preserve">այլ աղբյուրներից </t>
  </si>
  <si>
    <t>ուսումնական պրակտիկայի գծով</t>
  </si>
  <si>
    <t>Դրամաշնորհներ, այդ թվում</t>
  </si>
  <si>
    <t>Անհատույց ստացված արագամաշ, նյութերի և այլնի գծով</t>
  </si>
  <si>
    <t>Այլ ծախսեր, այդ թվում</t>
  </si>
  <si>
    <t>նոր տողերը ավելացնել 95 և96 տողերի մեջտեղում</t>
  </si>
  <si>
    <t>13.04.2023թ.</t>
  </si>
  <si>
    <t>երկարօրյա ուսուցումից</t>
  </si>
  <si>
    <t>լրացուցիչ կրթական ծրագրերից</t>
  </si>
  <si>
    <t xml:space="preserve">ուսումնական պրակտիկայից </t>
  </si>
  <si>
    <t>գույքի օտարումից</t>
  </si>
  <si>
    <t>այլ վճարովի ծառայություններից</t>
  </si>
  <si>
    <t>նոր տողերը ավելացնել 47 և 46 տողերի մեջտեղում</t>
  </si>
  <si>
    <t>լրացվում է միայն փաստացի ստացված ֆինանսական օգնությունից եկամուտները</t>
  </si>
  <si>
    <t>լրացվում է միայն ՀՀ կառավարության 4.06. 2020թ հ 914-Ն որոշման 13-րդ կետով նախատեսված դրույթներով նախատեսված պայմանների առկայության դեպքում</t>
  </si>
  <si>
    <r>
      <t xml:space="preserve">ԱԱՀ վճարող համարվող ՊՈԱԿ-ները վճարովի ծառայությունից կամ վարձակալությունից </t>
    </r>
    <r>
      <rPr>
        <b/>
        <u/>
        <sz val="10"/>
        <color rgb="FFFF0000"/>
        <rFont val="GHEA Grapalat"/>
        <family val="3"/>
      </rPr>
      <t>եկամուտները պետք է ճանաչեն առանց ԱԱՀ-ի</t>
    </r>
    <r>
      <rPr>
        <b/>
        <sz val="10"/>
        <color rgb="FFFF0000"/>
        <rFont val="GHEA Grapalat"/>
        <family val="3"/>
      </rPr>
      <t xml:space="preserve">: </t>
    </r>
  </si>
  <si>
    <t>այլ չփոխհատուցվող հարկեր</t>
  </si>
  <si>
    <t>Այլ արտահոսքեր, այդ թվում</t>
  </si>
  <si>
    <t>աշխատավարձ</t>
  </si>
  <si>
    <t>Կրթական, մշակութային և սպորտային նպաստների գծով</t>
  </si>
  <si>
    <t>«------» ----------------- 2023թ․</t>
  </si>
  <si>
    <t xml:space="preserve">  2023թ. դրամական միջոցների հոսքերի</t>
  </si>
  <si>
    <t xml:space="preserve">  2023թ. եկամուտների ու ծախսերի </t>
  </si>
  <si>
    <t>ԵՐԵՎԱՆԻ ՔԱՂԱՔԱՊԵՏ՝</t>
  </si>
  <si>
    <t>ՏԻԳՐԱՆ ԱՎԻՆՅԱՆ</t>
  </si>
  <si>
    <t>պետական և համայնքային բյուջեներից</t>
  </si>
  <si>
    <t>պետական բյուջեից տրված դրամաշնորհի ընթացիկ մասն է միայն լրացվում</t>
  </si>
  <si>
    <t>հստակ նշել ինչի գծով է</t>
  </si>
  <si>
    <t>»</t>
  </si>
  <si>
    <t xml:space="preserve">«Երևանի Հ.Հայրապետյանի անվան հ78 հիմնական դպրոց» ՊՈԱԿ-ի </t>
  </si>
  <si>
    <t>երկարօրյա ուսուցման գծով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</si>
</sst>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_р_."/>
    <numFmt numFmtId="166" formatCode="#,##0.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  <font>
      <sz val="11"/>
      <color rgb="FFFF0000"/>
      <name val="GHEA Grapalat"/>
      <family val="3"/>
    </font>
    <font>
      <b/>
      <sz val="12"/>
      <color rgb="FFFF0000"/>
      <name val="GHEA Grapalat"/>
      <family val="3"/>
    </font>
    <font>
      <b/>
      <sz val="10"/>
      <color rgb="FFFF0000"/>
      <name val="GHEA Grapalat"/>
      <family val="3"/>
    </font>
    <font>
      <sz val="12"/>
      <color rgb="FFFF0000"/>
      <name val="GHEA Grapalat"/>
      <family val="3"/>
    </font>
    <font>
      <b/>
      <u/>
      <sz val="10"/>
      <color rgb="FFFF0000"/>
      <name val="GHEA Grapalat"/>
      <family val="3"/>
    </font>
    <font>
      <sz val="12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/>
    <xf numFmtId="0" fontId="6" fillId="0" borderId="0"/>
    <xf numFmtId="0" fontId="2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7" borderId="1" applyNumberFormat="0" applyAlignment="0" applyProtection="0"/>
    <xf numFmtId="0" fontId="20" fillId="20" borderId="8" applyNumberFormat="0" applyAlignment="0" applyProtection="0"/>
    <xf numFmtId="0" fontId="10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1" fillId="21" borderId="2" applyNumberFormat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23" borderId="7" applyNumberFormat="0" applyFont="0" applyAlignment="0" applyProtection="0"/>
    <xf numFmtId="0" fontId="18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3" fillId="0" borderId="0"/>
    <xf numFmtId="0" fontId="3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27" fillId="0" borderId="0" xfId="45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164" fontId="27" fillId="0" borderId="10" xfId="20" applyNumberFormat="1" applyFont="1" applyBorder="1" applyAlignment="1" applyProtection="1">
      <alignment horizontal="center" vertical="center"/>
      <protection locked="0"/>
    </xf>
    <xf numFmtId="0" fontId="27" fillId="0" borderId="10" xfId="20" applyFont="1" applyBorder="1" applyAlignment="1" applyProtection="1">
      <alignment horizontal="center" vertical="center"/>
      <protection locked="0"/>
    </xf>
    <xf numFmtId="0" fontId="27" fillId="0" borderId="0" xfId="45" applyFont="1" applyAlignment="1" applyProtection="1">
      <alignment vertical="center"/>
      <protection hidden="1"/>
    </xf>
    <xf numFmtId="0" fontId="30" fillId="0" borderId="0" xfId="45" applyFont="1" applyAlignment="1" applyProtection="1">
      <alignment vertical="center"/>
      <protection locked="0"/>
    </xf>
    <xf numFmtId="0" fontId="30" fillId="0" borderId="0" xfId="45" applyFont="1" applyAlignment="1" applyProtection="1">
      <alignment vertical="center"/>
      <protection hidden="1"/>
    </xf>
    <xf numFmtId="0" fontId="27" fillId="0" borderId="10" xfId="45" applyFont="1" applyBorder="1" applyAlignment="1" applyProtection="1">
      <alignment horizontal="center" vertical="center"/>
      <protection locked="0"/>
    </xf>
    <xf numFmtId="0" fontId="27" fillId="0" borderId="10" xfId="45" applyFont="1" applyBorder="1" applyAlignment="1">
      <alignment vertical="center"/>
    </xf>
    <xf numFmtId="0" fontId="27" fillId="0" borderId="10" xfId="45" applyFont="1" applyBorder="1" applyAlignment="1">
      <alignment horizontal="left" vertical="center"/>
    </xf>
    <xf numFmtId="0" fontId="28" fillId="0" borderId="10" xfId="20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3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7" fillId="0" borderId="0" xfId="0" applyFont="1" applyProtection="1">
      <protection locked="0"/>
    </xf>
    <xf numFmtId="165" fontId="28" fillId="0" borderId="10" xfId="20" applyNumberFormat="1" applyFont="1" applyBorder="1" applyAlignment="1">
      <alignment horizontal="left" vertical="center" wrapText="1"/>
    </xf>
    <xf numFmtId="0" fontId="31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9" fillId="0" borderId="0" xfId="45" applyFont="1" applyAlignment="1" applyProtection="1">
      <alignment horizontal="center" vertical="center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0" fontId="28" fillId="0" borderId="0" xfId="45" applyFont="1" applyAlignment="1">
      <alignment vertical="center"/>
    </xf>
    <xf numFmtId="0" fontId="28" fillId="0" borderId="10" xfId="45" applyFont="1" applyBorder="1" applyAlignment="1">
      <alignment horizontal="left" vertical="center" wrapText="1"/>
    </xf>
    <xf numFmtId="0" fontId="28" fillId="0" borderId="10" xfId="45" applyFont="1" applyBorder="1" applyAlignment="1">
      <alignment vertical="center"/>
    </xf>
    <xf numFmtId="164" fontId="27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0" xfId="45" applyFont="1" applyAlignment="1" applyProtection="1">
      <alignment horizontal="left" vertical="center"/>
      <protection locked="0"/>
    </xf>
    <xf numFmtId="165" fontId="27" fillId="0" borderId="10" xfId="20" applyNumberFormat="1" applyFont="1" applyBorder="1" applyAlignment="1">
      <alignment horizontal="left" vertical="center" wrapText="1"/>
    </xf>
    <xf numFmtId="0" fontId="36" fillId="0" borderId="0" xfId="2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7" fillId="0" borderId="10" xfId="45" applyFont="1" applyBorder="1" applyAlignment="1" applyProtection="1">
      <alignment vertical="center"/>
      <protection locked="0"/>
    </xf>
    <xf numFmtId="0" fontId="27" fillId="0" borderId="0" xfId="0" applyFont="1" applyProtection="1">
      <protection hidden="1"/>
    </xf>
    <xf numFmtId="2" fontId="28" fillId="0" borderId="0" xfId="0" applyNumberFormat="1" applyFont="1" applyAlignment="1" applyProtection="1">
      <alignment horizontal="center" vertical="center"/>
      <protection locked="0"/>
    </xf>
    <xf numFmtId="0" fontId="28" fillId="0" borderId="10" xfId="45" applyFont="1" applyBorder="1" applyAlignment="1">
      <alignment horizontal="left" vertical="center"/>
    </xf>
    <xf numFmtId="0" fontId="27" fillId="26" borderId="10" xfId="0" applyFont="1" applyFill="1" applyBorder="1" applyAlignment="1">
      <alignment horizontal="left" vertical="center" wrapText="1"/>
    </xf>
    <xf numFmtId="0" fontId="27" fillId="0" borderId="10" xfId="45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8" fillId="0" borderId="0" xfId="20" applyFont="1" applyAlignment="1" applyProtection="1">
      <alignment horizontal="center" vertical="center"/>
      <protection locked="0"/>
    </xf>
    <xf numFmtId="164" fontId="27" fillId="0" borderId="0" xfId="20" applyNumberFormat="1" applyFont="1" applyAlignment="1" applyProtection="1">
      <alignment horizontal="center" vertical="center"/>
      <protection locked="0"/>
    </xf>
    <xf numFmtId="0" fontId="30" fillId="0" borderId="0" xfId="20" applyFont="1" applyProtection="1">
      <protection hidden="1"/>
    </xf>
    <xf numFmtId="0" fontId="30" fillId="0" borderId="0" xfId="20" applyFont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0" fontId="30" fillId="0" borderId="0" xfId="0" applyFont="1" applyAlignment="1" applyProtection="1">
      <alignment vertical="center"/>
      <protection hidden="1"/>
    </xf>
    <xf numFmtId="0" fontId="28" fillId="0" borderId="0" xfId="2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2" fillId="0" borderId="0" xfId="45" applyFont="1" applyAlignment="1" applyProtection="1">
      <alignment horizontal="center" vertical="center"/>
      <protection locked="0"/>
    </xf>
    <xf numFmtId="164" fontId="32" fillId="0" borderId="0" xfId="20" applyNumberFormat="1" applyFont="1" applyAlignment="1" applyProtection="1">
      <alignment horizontal="center" vertical="center"/>
      <protection locked="0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/>
    </xf>
    <xf numFmtId="164" fontId="26" fillId="0" borderId="0" xfId="20" applyNumberFormat="1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164" fontId="28" fillId="0" borderId="0" xfId="20" applyNumberFormat="1" applyFont="1" applyAlignment="1" applyProtection="1">
      <alignment horizontal="center" vertical="center"/>
      <protection hidden="1"/>
    </xf>
    <xf numFmtId="0" fontId="27" fillId="0" borderId="0" xfId="45" applyFont="1" applyAlignment="1">
      <alignment horizontal="left" vertical="center"/>
    </xf>
    <xf numFmtId="0" fontId="31" fillId="0" borderId="0" xfId="0" applyFont="1" applyProtection="1">
      <protection hidden="1"/>
    </xf>
    <xf numFmtId="0" fontId="28" fillId="0" borderId="0" xfId="45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64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45" applyFont="1" applyAlignment="1">
      <alignment horizontal="left" vertical="center" wrapText="1"/>
    </xf>
    <xf numFmtId="0" fontId="26" fillId="0" borderId="0" xfId="0" applyFont="1" applyAlignment="1">
      <alignment vertical="center"/>
    </xf>
    <xf numFmtId="164" fontId="26" fillId="0" borderId="0" xfId="20" applyNumberFormat="1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30" fillId="0" borderId="0" xfId="20" applyFont="1" applyAlignment="1" applyProtection="1">
      <alignment horizontal="center" vertical="center"/>
      <protection hidden="1"/>
    </xf>
    <xf numFmtId="165" fontId="30" fillId="0" borderId="0" xfId="20" applyNumberFormat="1" applyFont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164" fontId="28" fillId="0" borderId="0" xfId="20" applyNumberFormat="1" applyFont="1" applyAlignment="1" applyProtection="1">
      <alignment horizontal="center" vertical="center"/>
      <protection locked="0"/>
    </xf>
    <xf numFmtId="0" fontId="28" fillId="0" borderId="0" xfId="45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1" fontId="28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164" fontId="30" fillId="0" borderId="0" xfId="0" applyNumberFormat="1" applyFont="1" applyAlignment="1" applyProtection="1">
      <alignment horizontal="center" vertical="center"/>
      <protection locked="0"/>
    </xf>
    <xf numFmtId="164" fontId="26" fillId="0" borderId="0" xfId="20" applyNumberFormat="1" applyFont="1" applyAlignment="1">
      <alignment horizontal="center" vertical="center"/>
    </xf>
    <xf numFmtId="2" fontId="27" fillId="0" borderId="0" xfId="0" applyNumberFormat="1" applyFont="1" applyAlignment="1" applyProtection="1">
      <alignment horizontal="center" vertical="center"/>
      <protection locked="0"/>
    </xf>
    <xf numFmtId="0" fontId="30" fillId="0" borderId="0" xfId="20" applyFont="1" applyProtection="1">
      <protection locked="0"/>
    </xf>
    <xf numFmtId="0" fontId="30" fillId="0" borderId="0" xfId="20" applyFont="1" applyAlignment="1" applyProtection="1">
      <alignment horizontal="center"/>
      <protection locked="0"/>
    </xf>
    <xf numFmtId="0" fontId="32" fillId="0" borderId="11" xfId="20" applyFont="1" applyBorder="1" applyAlignment="1" applyProtection="1">
      <alignment vertical="center"/>
      <protection locked="0"/>
    </xf>
    <xf numFmtId="0" fontId="28" fillId="0" borderId="10" xfId="20" applyFont="1" applyBorder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vertical="center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32" fillId="0" borderId="11" xfId="20" applyFont="1" applyBorder="1" applyAlignment="1">
      <alignment horizontal="center" vertical="center"/>
    </xf>
    <xf numFmtId="165" fontId="27" fillId="24" borderId="10" xfId="2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horizontal="left" vertical="center" wrapText="1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vertical="center" wrapText="1"/>
      <protection locked="0"/>
    </xf>
    <xf numFmtId="0" fontId="26" fillId="0" borderId="0" xfId="20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10" xfId="45" applyFont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>
      <alignment horizontal="left" vertical="center" wrapText="1"/>
    </xf>
    <xf numFmtId="0" fontId="28" fillId="0" borderId="0" xfId="45" applyFont="1" applyProtection="1">
      <protection locked="0"/>
    </xf>
    <xf numFmtId="0" fontId="30" fillId="0" borderId="0" xfId="20" applyFont="1" applyAlignment="1" applyProtection="1">
      <alignment horizontal="left" vertical="center"/>
      <protection locked="0"/>
    </xf>
    <xf numFmtId="0" fontId="28" fillId="0" borderId="10" xfId="45" applyFont="1" applyBorder="1" applyAlignment="1" applyProtection="1">
      <alignment horizontal="left" vertical="center"/>
      <protection locked="0"/>
    </xf>
    <xf numFmtId="0" fontId="30" fillId="0" borderId="0" xfId="2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vertical="center"/>
      <protection locked="0" hidden="1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right"/>
      <protection locked="0"/>
    </xf>
    <xf numFmtId="1" fontId="30" fillId="0" borderId="0" xfId="45" applyNumberFormat="1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vertical="center" wrapText="1"/>
      <protection locked="0"/>
    </xf>
    <xf numFmtId="0" fontId="27" fillId="0" borderId="10" xfId="45" applyFont="1" applyBorder="1" applyAlignment="1" applyProtection="1">
      <alignment vertical="center"/>
      <protection hidden="1"/>
    </xf>
    <xf numFmtId="164" fontId="28" fillId="25" borderId="0" xfId="20" applyNumberFormat="1" applyFont="1" applyFill="1" applyAlignment="1" applyProtection="1">
      <alignment horizontal="center" vertical="center"/>
      <protection locked="0"/>
    </xf>
    <xf numFmtId="164" fontId="27" fillId="25" borderId="0" xfId="20" applyNumberFormat="1" applyFont="1" applyFill="1" applyAlignment="1" applyProtection="1">
      <alignment horizontal="center" vertical="center"/>
      <protection locked="0"/>
    </xf>
    <xf numFmtId="164" fontId="36" fillId="0" borderId="0" xfId="0" applyNumberFormat="1" applyFont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right"/>
      <protection locked="0"/>
    </xf>
    <xf numFmtId="166" fontId="30" fillId="0" borderId="0" xfId="0" applyNumberFormat="1" applyFont="1" applyAlignment="1" applyProtection="1">
      <alignment vertical="center"/>
      <protection locked="0"/>
    </xf>
    <xf numFmtId="164" fontId="38" fillId="0" borderId="0" xfId="20" applyNumberFormat="1" applyFont="1" applyAlignment="1" applyProtection="1">
      <alignment horizontal="center" vertical="center"/>
      <protection locked="0"/>
    </xf>
    <xf numFmtId="166" fontId="40" fillId="0" borderId="0" xfId="0" applyNumberFormat="1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164" fontId="29" fillId="0" borderId="0" xfId="20" applyNumberFormat="1" applyFont="1" applyAlignment="1" applyProtection="1">
      <alignment horizontal="center" vertical="center"/>
      <protection locked="0"/>
    </xf>
    <xf numFmtId="164" fontId="37" fillId="0" borderId="0" xfId="20" applyNumberFormat="1" applyFont="1" applyAlignment="1" applyProtection="1">
      <alignment horizontal="center" vertical="center"/>
      <protection locked="0"/>
    </xf>
    <xf numFmtId="164" fontId="29" fillId="0" borderId="0" xfId="45" applyNumberFormat="1" applyFont="1" applyAlignment="1" applyProtection="1">
      <alignment horizontal="center" vertical="center"/>
      <protection locked="0"/>
    </xf>
    <xf numFmtId="1" fontId="28" fillId="0" borderId="0" xfId="45" applyNumberFormat="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right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164" fontId="28" fillId="0" borderId="0" xfId="0" applyNumberFormat="1" applyFont="1" applyAlignment="1" applyProtection="1">
      <alignment vertical="center"/>
      <protection locked="0"/>
    </xf>
    <xf numFmtId="0" fontId="28" fillId="0" borderId="0" xfId="45" applyFont="1" applyAlignment="1" applyProtection="1">
      <alignment horizontal="left" vertical="center" wrapText="1"/>
      <protection locked="0"/>
    </xf>
    <xf numFmtId="164" fontId="28" fillId="25" borderId="0" xfId="20" applyNumberFormat="1" applyFont="1" applyFill="1" applyAlignment="1" applyProtection="1">
      <alignment horizontal="center" vertical="center"/>
      <protection hidden="1"/>
    </xf>
    <xf numFmtId="0" fontId="26" fillId="0" borderId="0" xfId="20" applyFont="1" applyAlignment="1">
      <alignment horizontal="center"/>
    </xf>
    <xf numFmtId="0" fontId="26" fillId="0" borderId="0" xfId="20" applyFont="1" applyAlignment="1" applyProtection="1">
      <alignment horizontal="center"/>
      <protection hidden="1"/>
    </xf>
    <xf numFmtId="164" fontId="28" fillId="24" borderId="0" xfId="20" applyNumberFormat="1" applyFont="1" applyFill="1" applyAlignment="1" applyProtection="1">
      <alignment horizontal="center" vertical="center"/>
      <protection hidden="1"/>
    </xf>
    <xf numFmtId="164" fontId="27" fillId="24" borderId="10" xfId="20" applyNumberFormat="1" applyFont="1" applyFill="1" applyBorder="1" applyAlignment="1" applyProtection="1">
      <alignment horizontal="center" vertical="center"/>
      <protection locked="0"/>
    </xf>
    <xf numFmtId="0" fontId="30" fillId="24" borderId="0" xfId="20" applyFont="1" applyFill="1" applyAlignment="1" applyProtection="1">
      <alignment horizontal="right"/>
      <protection locked="0"/>
    </xf>
    <xf numFmtId="0" fontId="30" fillId="24" borderId="0" xfId="0" applyFont="1" applyFill="1" applyAlignment="1" applyProtection="1">
      <alignment horizontal="right" vertical="center"/>
      <protection locked="0"/>
    </xf>
    <xf numFmtId="0" fontId="28" fillId="24" borderId="0" xfId="20" applyFont="1" applyFill="1" applyAlignment="1" applyProtection="1">
      <alignment horizontal="center" vertical="center"/>
      <protection locked="0"/>
    </xf>
    <xf numFmtId="0" fontId="27" fillId="24" borderId="0" xfId="0" applyFont="1" applyFill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164" fontId="28" fillId="24" borderId="10" xfId="20" applyNumberFormat="1" applyFont="1" applyFill="1" applyBorder="1" applyAlignment="1" applyProtection="1">
      <alignment horizontal="center" vertical="center"/>
      <protection locked="0"/>
    </xf>
    <xf numFmtId="164" fontId="28" fillId="24" borderId="10" xfId="20" applyNumberFormat="1" applyFont="1" applyFill="1" applyBorder="1" applyAlignment="1">
      <alignment horizontal="center" vertical="center"/>
    </xf>
    <xf numFmtId="164" fontId="28" fillId="24" borderId="10" xfId="20" applyNumberFormat="1" applyFont="1" applyFill="1" applyBorder="1" applyAlignment="1" applyProtection="1">
      <alignment horizontal="center" vertical="center"/>
      <protection hidden="1"/>
    </xf>
    <xf numFmtId="164" fontId="29" fillId="24" borderId="10" xfId="20" applyNumberFormat="1" applyFont="1" applyFill="1" applyBorder="1" applyAlignment="1" applyProtection="1">
      <alignment horizontal="center" vertical="center"/>
      <protection locked="0"/>
    </xf>
    <xf numFmtId="164" fontId="28" fillId="24" borderId="10" xfId="20" applyNumberFormat="1" applyFont="1" applyFill="1" applyBorder="1" applyAlignment="1" applyProtection="1">
      <alignment horizontal="center" vertical="center"/>
      <protection locked="0" hidden="1"/>
    </xf>
    <xf numFmtId="0" fontId="28" fillId="24" borderId="0" xfId="0" applyFont="1" applyFill="1" applyProtection="1">
      <protection locked="0"/>
    </xf>
    <xf numFmtId="0" fontId="28" fillId="24" borderId="0" xfId="0" applyFont="1" applyFill="1" applyAlignment="1" applyProtection="1">
      <alignment horizontal="right"/>
      <protection locked="0"/>
    </xf>
    <xf numFmtId="0" fontId="27" fillId="24" borderId="0" xfId="0" applyFont="1" applyFill="1" applyProtection="1">
      <protection locked="0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Font="1" applyFill="1" applyAlignment="1" applyProtection="1">
      <alignment horizontal="right" vertical="center" wrapText="1"/>
      <protection hidden="1"/>
    </xf>
    <xf numFmtId="164" fontId="29" fillId="24" borderId="0" xfId="20" applyNumberFormat="1" applyFont="1" applyFill="1" applyAlignment="1" applyProtection="1">
      <alignment horizontal="center" vertical="center"/>
      <protection locked="0"/>
    </xf>
    <xf numFmtId="164" fontId="27" fillId="24" borderId="0" xfId="20" applyNumberFormat="1" applyFont="1" applyFill="1" applyAlignment="1" applyProtection="1">
      <alignment horizontal="center" vertical="center"/>
      <protection locked="0"/>
    </xf>
    <xf numFmtId="164" fontId="28" fillId="24" borderId="0" xfId="20" applyNumberFormat="1" applyFont="1" applyFill="1" applyAlignment="1" applyProtection="1">
      <alignment horizontal="center" vertical="center"/>
      <protection locked="0"/>
    </xf>
    <xf numFmtId="164" fontId="38" fillId="24" borderId="0" xfId="20" applyNumberFormat="1" applyFont="1" applyFill="1" applyAlignment="1" applyProtection="1">
      <alignment horizontal="center" vertical="center"/>
      <protection locked="0"/>
    </xf>
    <xf numFmtId="164" fontId="26" fillId="24" borderId="0" xfId="20" applyNumberFormat="1" applyFont="1" applyFill="1" applyAlignment="1">
      <alignment horizontal="center" vertical="center"/>
    </xf>
    <xf numFmtId="164" fontId="32" fillId="24" borderId="0" xfId="20" applyNumberFormat="1" applyFont="1" applyFill="1" applyAlignment="1" applyProtection="1">
      <alignment horizontal="center" vertical="center"/>
      <protection locked="0"/>
    </xf>
    <xf numFmtId="0" fontId="28" fillId="24" borderId="0" xfId="0" applyFont="1" applyFill="1" applyProtection="1"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27" fillId="24" borderId="0" xfId="0" applyFont="1" applyFill="1" applyProtection="1">
      <protection hidden="1"/>
    </xf>
    <xf numFmtId="164" fontId="36" fillId="24" borderId="0" xfId="20" applyNumberFormat="1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 wrapText="1"/>
    </xf>
    <xf numFmtId="164" fontId="28" fillId="24" borderId="0" xfId="20" applyNumberFormat="1" applyFont="1" applyFill="1" applyAlignment="1">
      <alignment horizontal="center" vertical="center"/>
    </xf>
    <xf numFmtId="164" fontId="29" fillId="24" borderId="12" xfId="20" applyNumberFormat="1" applyFont="1" applyFill="1" applyBorder="1" applyAlignment="1" applyProtection="1">
      <alignment horizontal="center" vertical="center"/>
      <protection locked="0"/>
    </xf>
    <xf numFmtId="164" fontId="28" fillId="24" borderId="0" xfId="20" applyNumberFormat="1" applyFont="1" applyFill="1" applyAlignment="1" applyProtection="1">
      <alignment horizontal="center" vertical="center"/>
      <protection locked="0" hidden="1"/>
    </xf>
    <xf numFmtId="164" fontId="30" fillId="24" borderId="0" xfId="20" applyNumberFormat="1" applyFont="1" applyFill="1" applyAlignment="1">
      <alignment horizontal="center" vertical="center"/>
    </xf>
    <xf numFmtId="0" fontId="29" fillId="24" borderId="0" xfId="0" applyFont="1" applyFill="1" applyAlignment="1" applyProtection="1">
      <alignment horizontal="right" vertical="center"/>
      <protection locked="0"/>
    </xf>
    <xf numFmtId="0" fontId="29" fillId="24" borderId="0" xfId="0" applyFont="1" applyFill="1" applyAlignment="1" applyProtection="1">
      <alignment horizontal="center" vertical="center"/>
      <protection locked="0"/>
    </xf>
    <xf numFmtId="0" fontId="29" fillId="24" borderId="0" xfId="20" applyFont="1" applyFill="1" applyAlignment="1" applyProtection="1">
      <alignment horizontal="center" vertical="center"/>
      <protection locked="0"/>
    </xf>
    <xf numFmtId="0" fontId="42" fillId="0" borderId="0" xfId="45" applyFont="1" applyAlignment="1" applyProtection="1">
      <alignment horizontal="center" vertical="center"/>
      <protection locked="0"/>
    </xf>
    <xf numFmtId="164" fontId="28" fillId="0" borderId="0" xfId="0" applyNumberFormat="1" applyFont="1" applyProtection="1">
      <protection locked="0"/>
    </xf>
    <xf numFmtId="164" fontId="29" fillId="25" borderId="0" xfId="20" applyNumberFormat="1" applyFont="1" applyFill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center"/>
      <protection hidden="1"/>
    </xf>
    <xf numFmtId="0" fontId="26" fillId="0" borderId="0" xfId="20" applyFont="1" applyAlignment="1" applyProtection="1">
      <alignment horizontal="center" vertical="center"/>
      <protection locked="0"/>
    </xf>
    <xf numFmtId="0" fontId="28" fillId="0" borderId="0" xfId="20" applyFont="1" applyAlignment="1" applyProtection="1">
      <alignment horizontal="center" vertical="center"/>
      <protection locked="0"/>
    </xf>
    <xf numFmtId="0" fontId="26" fillId="0" borderId="0" xfId="20" applyFont="1" applyAlignment="1">
      <alignment horizontal="center"/>
    </xf>
    <xf numFmtId="0" fontId="27" fillId="0" borderId="0" xfId="0" applyFont="1" applyAlignment="1" applyProtection="1">
      <alignment horizontal="center" vertical="center"/>
      <protection locked="0"/>
    </xf>
  </cellXfs>
  <cellStyles count="63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Normal" xfId="0" builtinId="0"/>
    <cellStyle name="Normal 17" xfId="52" xr:uid="{00000000-0005-0000-0000-000013000000}"/>
    <cellStyle name="Normal 2" xfId="19" xr:uid="{00000000-0005-0000-0000-000014000000}"/>
    <cellStyle name="Normal 2 2" xfId="45" xr:uid="{00000000-0005-0000-0000-000015000000}"/>
    <cellStyle name="Normal 3" xfId="47" xr:uid="{00000000-0005-0000-0000-000016000000}"/>
    <cellStyle name="Normal 4" xfId="50" xr:uid="{00000000-0005-0000-0000-000017000000}"/>
    <cellStyle name="Normal 5" xfId="55" xr:uid="{00000000-0005-0000-0000-000018000000}"/>
    <cellStyle name="Normal_Sheet1" xfId="20" xr:uid="{00000000-0005-0000-0000-000019000000}"/>
    <cellStyle name="Style 1" xfId="21" xr:uid="{00000000-0005-0000-0000-00001A000000}"/>
    <cellStyle name="Акцент1" xfId="22" xr:uid="{00000000-0005-0000-0000-00001B000000}"/>
    <cellStyle name="Акцент2" xfId="23" xr:uid="{00000000-0005-0000-0000-00001C000000}"/>
    <cellStyle name="Акцент3" xfId="24" xr:uid="{00000000-0005-0000-0000-00001D000000}"/>
    <cellStyle name="Акцент4" xfId="25" xr:uid="{00000000-0005-0000-0000-00001E000000}"/>
    <cellStyle name="Акцент5" xfId="26" xr:uid="{00000000-0005-0000-0000-00001F000000}"/>
    <cellStyle name="Акцент6" xfId="27" xr:uid="{00000000-0005-0000-0000-000020000000}"/>
    <cellStyle name="Ввод " xfId="28" xr:uid="{00000000-0005-0000-0000-000021000000}"/>
    <cellStyle name="Вывод" xfId="29" xr:uid="{00000000-0005-0000-0000-000022000000}"/>
    <cellStyle name="Вычисление" xfId="30" xr:uid="{00000000-0005-0000-0000-000023000000}"/>
    <cellStyle name="Заголовок 1" xfId="31" xr:uid="{00000000-0005-0000-0000-000024000000}"/>
    <cellStyle name="Заголовок 2" xfId="32" xr:uid="{00000000-0005-0000-0000-000025000000}"/>
    <cellStyle name="Заголовок 3" xfId="33" xr:uid="{00000000-0005-0000-0000-000026000000}"/>
    <cellStyle name="Заголовок 4" xfId="34" xr:uid="{00000000-0005-0000-0000-000027000000}"/>
    <cellStyle name="Итог" xfId="35" xr:uid="{00000000-0005-0000-0000-000028000000}"/>
    <cellStyle name="Контрольная ячейка" xfId="36" xr:uid="{00000000-0005-0000-0000-000029000000}"/>
    <cellStyle name="Название" xfId="37" xr:uid="{00000000-0005-0000-0000-00002A000000}"/>
    <cellStyle name="Нейтральный" xfId="38" xr:uid="{00000000-0005-0000-0000-00002B000000}"/>
    <cellStyle name="Обычный 2" xfId="46" xr:uid="{00000000-0005-0000-0000-00002C000000}"/>
    <cellStyle name="Обычный 3" xfId="49" xr:uid="{00000000-0005-0000-0000-00002D000000}"/>
    <cellStyle name="Обычный 3 2" xfId="51" xr:uid="{00000000-0005-0000-0000-00002E000000}"/>
    <cellStyle name="Обычный 3 2 2" xfId="59" xr:uid="{00000000-0005-0000-0000-00002F000000}"/>
    <cellStyle name="Обычный 3 3" xfId="56" xr:uid="{00000000-0005-0000-0000-000030000000}"/>
    <cellStyle name="Обычный 3 3 2 2" xfId="58" xr:uid="{00000000-0005-0000-0000-000031000000}"/>
    <cellStyle name="Обычный 3 3 2 2 2" xfId="61" xr:uid="{00000000-0005-0000-0000-000032000000}"/>
    <cellStyle name="Обычный 3 4" xfId="57" xr:uid="{00000000-0005-0000-0000-000033000000}"/>
    <cellStyle name="Обычный 3 4 2" xfId="62" xr:uid="{00000000-0005-0000-0000-000034000000}"/>
    <cellStyle name="Обычный 3 5" xfId="60" xr:uid="{00000000-0005-0000-0000-000035000000}"/>
    <cellStyle name="Обычный 6" xfId="53" xr:uid="{00000000-0005-0000-0000-000036000000}"/>
    <cellStyle name="Обычный 7" xfId="54" xr:uid="{00000000-0005-0000-0000-000037000000}"/>
    <cellStyle name="Плохой" xfId="39" xr:uid="{00000000-0005-0000-0000-000038000000}"/>
    <cellStyle name="Пояснение" xfId="40" xr:uid="{00000000-0005-0000-0000-000039000000}"/>
    <cellStyle name="Примечание" xfId="41" xr:uid="{00000000-0005-0000-0000-00003A000000}"/>
    <cellStyle name="Связанная ячейка" xfId="42" xr:uid="{00000000-0005-0000-0000-00003B000000}"/>
    <cellStyle name="Стиль 1" xfId="48" xr:uid="{00000000-0005-0000-0000-00003C000000}"/>
    <cellStyle name="Текст предупреждения" xfId="43" xr:uid="{00000000-0005-0000-0000-00003D000000}"/>
    <cellStyle name="Хороший" xfId="44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mBsAAL8NAAA="/>
  <ax:ocxPr ax:name="SigDrawingDetails" ax:value="1"/>
  <ax:ocxPr ax:name="SigDrawTitles" ax:value="0"/>
  <ax:ocxPr ax:name="SigHashAlg" ax:value="32772"/>
  <ax:ocxPr ax:name="SigImageFormat" ax:value="8"/>
  <ax:ocxPr ax:name="SigExcelScope" ax:value="1"/>
  <ax:ocxPr ax:name="SigExcelApplSigningElements" ax:value="1"/>
  <ax:ocxPr ax:name="SigExcelSheetNumber" ax:value="1"/>
  <ax:ocxPr ax:name="SigExcelSelectionPack" ax:value="AQAAAAEAAAB7AAAAP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SgBhAG4AIAAxADIAIAAyADAAMgA0ACAAMgA6ADEANAAgAFAATQAAAAAAAAAAAAAAAAAAAAAAAAAAAAAAAAAAAAAAAAAAAAAAAAAAAAAAAAAAAAAAAAAAAAAAAAAAAAAAAAAAAAAAAAAAAAAAAAAAAAAAAAAAAAAAAAAAAAAAAADoBwEABQAMAA4ADgASAAAA8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1,ArGrDigsig1"/>
  <ax:ocxPr ax:name="SigImageGraphics" ax:value="/9j/4RHTRXhpZgAATU0AKgAAAAgABwESAAMAAAABAAEAAAEaAAUAAAABAAAAYgEbAAUAAAABAAAAagEoAAMAAAABAAIAAAExAAIAAAAdAAAAcgEyAAIAAAAUAAAAj4dpAAQAAAABAAAApAAAANAACvyAAAAnEAAK/IAAACcQQWRvYmUgUGhvdG9zaG9wIENDIChXaW5kb3dzKQAyMDIzOjAzOjE1IDA4OjQyOjExAAAAA6ABAAMAAAABAAEAAKACAAQAAAABAAAA0KADAAQAAAABAAAAZAAAAAAAAAAGAQMAAwAAAAEABgAAARoABQAAAAEAAAEeARsABQAAAAEAAAEmASgAAwAAAAEAAgAAAgEABAAAAAEAAAEuAgIABAAAAAEAABCdAAAAAAAAAEgAAAABAAAASAAAAAH/2P/tAAxBZG9iZV9DTQAB/+4ADkFkb2JlAGSAAAAAAf/bAIQADAgICAkIDAkJDBELCgsRFQ8MDA8VGBMTFRMTGBEMDAwMDAwRDAwMDAwMDAwMDAwMDAwMDAwMDAwMDAwMDAwMDAENCwsNDg0QDg4QFA4ODhQUDg4ODhQRDAwMDAwREQwMDAwMDBEMDAwMDAwMDAwMDAwMDAwMDAwMDAwMDAwMDAwM/8AAEQgATQCg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VbqHUMTpuJbm5tracahu6yx3AHh+8573eyutnvsf7GJAXoNbU2UO+6rHpffc8V1VNL7LHEBrWtG573ud9FrGrN6Z1fqWba039Kuwsa1pdVbdZXvAhpYMnFY/wBXHfZu+h+l2f4b0lT+uzTl9Mo6M0ua7rGVTiOeyNzap+05Vmv5v2bHtYniBMxAka9iJef+Krpbt4Obi9QxKc3Ef6uPkMFlVkFu5p+i7a8Ne3+0joFGOyl73VnbW8NArGjW7B6fsH5vsbX7P5COmGr028d1KTOcGgucQANSTwAE6z+o9PHUbacfIh2Cwm2+k6i1w0x6rWxssx2u33WV/wClqx/8F6rERROugU1LPrd0oFzcVuT1AsO1zsPGuvZPlfVWcd/9i1Rxvrj0S3Krwsh9uBl3/wA1RnU2Yzn/AJv6N2QxlT9zvoN9RbjQGiAg5uFi52NZi5lTL8e0RZVYNzSPgU68e3DIf4QMv+irVNITrl8N931a6rjdJttfd0XqE19NstO52Nc2XDpz7ne+zGtq/oPq2PuZ6f2f/hF044QlAxo7xkOKMu4UokAgdzwkDKyev/WXB6DVXZlV3XOt3ltWOze/ZU31MjIc0uZtox2fz1i1WPD2h7dQdR8CgYkASINSuj34d1P/0PVUkkklKSSSSUpJDuyKMep999jaaaxufZYQ1rQPznvfDWrFH1pGYHfsLByOqASBe0CjGkHZH2vMNXq/+glWUnRhKWsRYGhO0R/enL0RUTW7unhc101o+svUP23b7+k4by3o9Jja+xhNd3VrGDdvf6vqU4Hq/wAzX+selXbas3rN31y6rmD6u7MDEqzqXW5QY+26ynGDmsIvt/U2O+2v34u2mv6Hr/zf84m+rlX1u6fTkdIwT021nTcixj8a0XU2Blr3ZdFldlT8pnoXV3bqN1X6P+Z9T1KXqeOIwxylxR4yNNfkxH0ynf73H+r/APYi276F7hc7TU7qf1ytynicXoNP2fHkc5WU1l2XYx7T/gcP0Kdj/wDTIeR9da8Cm1nWcK7pmcyp1lFNhFlWQ5oP6DBzaZrut/m/0Vjabv0v82tH6sdKt6X0imrKIfnXF2TnWQAX5Fx9bIc7Z7XbHO9Ld/o6lGIyxwlMijL9XDx4v52UJf7P0f8AVU7mvq6ySSSiSpJYH106tndN6TW3pjgzqXUMmnCwXuALW23O+m4PDme2pln0lLovV+pMur6V1+n0up7Sa8ioF2NktaCXW02tbtoubt/T4t/ov/Pp/R/QcIExMhWnS/VX73Cp3Ukk3Kap4T62fXD6udR+rWRd07LquzMPIx7aqHzXcLKr6S51VNwru/m/U99S7pzmsYXOIa0CSToAAJkys/qX1d6H1Rrhn4NOQ5wg2OYBYO3svbtuY7+pYub6ri9axK2fVj17MvA6y5uNiZjyHZFFf851LHynP/pNf2Bl/wBkyNvq/wCCv/wVinAhOMMcSYkSJJn+5Lg4+GX9TgnJGo1Xx8ezq3SOv/WS6XnquLfj9Or1GzBrbazH/Rvaxzbcy02Zdnu/Pp/m12GMAMesDgMb+QKh1UU4nRXYmPWG+oxuHiUs01s/V6q2aO2trb7v+Dqr3rSYA1oaOBoPgEyc7iO1y4f7sRCKaf/R9VSSTFJSlj9T68+rKPS+lU/b+qw3fUDtqoD9W39Qv93oV7P0jKW/rN/+Cq/PQusdUzcjN/YnRSBmEB2bmkbq8Op3Dn/mWZ1zP6Jif+hF36utLpfSsTpWKMbFaYJL7bXndZbY7+dycm0+67It/wAJY5SCIiBKet6xh/3WT+p/VU5uN9WGX3jN69ceq5YO5ldgjEpJJ9uHgndX7W7Wevkevk/o/wCcWtmZOPg4l2XkO2UY1brbHRMMYNzoaPc72o5MBcBkfWLOz+p09P63SzF6bj5gvyraC5wra219XSsPq4sGzG+0ZFdWU+3/AAtX2f8ARY9X6VPxwnnlqbjDcD9GH7uLH+9/VigmnovqnUzJxLeuvc1+T1l/r2FpDvTrb+ixMHc1rPdhVD0rv+7f2laeR0zHuya80TVl1DY2+sw41k7jRZo5ttG73enZ/wBbWL9U+pY1H1Tb1HKe2mg35dtjwD6bA7LyOA3dspZu/sMV7rnWnYLKsbD9J/Uc1thwxe4toAqaLL8nJtZu242PW71Hbf57+Z/wnqJs7OWXCDuYj+5j/Rv+pjUNg4H1/rf1OkdJFsfZMbI6tkWN9jmehW+vp0P9zG+rlvc//SeljWLqOh5d2d0Xp+bfHrZWNTdbAgbrK2WPgf1nLzDE6h1frmTdgZVmPXR9YbGXZ3VKXOY2vFxWPst6T9KymrJ+yVsyPR9b1qKcm37d/OP9H0Tp31n6Fl25ONjXtY3BrFhc8enW7HAj7ZjW2bWX4VbmPqdlV/ofZ/o/SssfmiYxjjqzDQkD9L9Men/Wf+k1DXV2UlVr6p02zHqyq8uh+NkPFdNzbGlljy70m11WB2yyx1g9PYz89WZVdLmfWHpDuq4TK6nivKxbq8vDscNzW30u9Sk2N/Oqd/N2/wDBvV7EsvsoY/Iq9C4tHqVBweGu/ODbG/zjP3H/APgdaKkSAJJgDlG7FeNqXSTAg6hOgpSy247sjrxy7Wu9LBo9LGJA2my478qytwd7ttVWPT72ez9Mr2Vl4uJQ7Iy768ehkb7rXBjGydrd1jy1rfcVi+pldeuONVVZi9EbrfkWB1VuWSd3o4tZ2W04X/cnKsb+t/zGN+j/AFhPgDqfljVGR6d+H+upv4b/ALdknNa4OxK5rxIMh5+jfk/1fb6OP/wfqWfQyFopmtDWho0A0ACdNJvwU//S9VWd9YOpv6Z0q7KprF2T7asWg/4S+1zacart9K6xm/8AkLRWF9YxU7N6EL49L9pNOun6QY+W7G/8G2J+KIlMCWo1JH73COLh/wAJRbXROlN6ThFlthyMu5xuzst/Ntzh+ks7bKm/zdFX+Cp2LSWD9b2E4OK99P2np9OXTZ1KjabN2MA8Pe6hrbHX149zqMmyr0/5ulVMb6wfV3oWN9nr6mzNx3ub+zcOl/2nJAeB6eDTXW63IuZ6n9Ffd/N+r9m/mqak4wnMe5rIyOtD/m+n/ofuK0Gmzs9c6vT0jp78uxvrWEirFxmmH3Xv9lGLT9JzrLX/ALrf5vfZ+YqnS/q5U3o+Ri9Ua3Jyeq77OqvEw+y3+crrf9NlOO39Di7f5v096D0np+d1PPb17rdPoPYI6X09x3HHYf5zIyPzft2V+7/2lr/R/wA56i6HhAngjwROpo5CP3h8sI/3Edb+xyfq99Xq+j/V+rodzxm1Vi1r3WMAD222WXFllTjY36N3pv8A31kfXLoVWazpGHiW2YdxsOFSKC0Ri2sB6i39IRtrrw8X27PU/wBF/hV1p4WXjg5nXcjIcw+l06v7LQ4kEGy7ZkZj2/1GMxaf+3kcc5CRnfygy+p9H/dJIsNTN+o31fy+nYvTG0HFw8S4XNZju2Of7XU21X3Q++yvJqfsyf0nr2/6ZHz/AKofV7qD6rMjDbuoq+zsFTn0j0QZGM9mM+pluO3/AENn6NbKSj4pfvH7VPK3/wCLrodrrQy7Mx8d7jbTh05DmY+PeTv+2YWPG2m9rt+z6dNfqfo6VXv+oHUHOs+z/WPPay4susF4ZcXZFX8xdu/Q/oWfo/1X/CelX+k/R1en2SFe28tBoc1rx2eCWkfunaWub/XTo5cg0EqGnkqg8+/oH1mf1NvVm9XoqyvS+zWUMxnnGdVufYyz0LMxz/tVdj97bfV/4L+b3+pLD+r/AF2rpOZ0bI6mL6r2XNx88td9pZ62536Rrnurs9J1jtr22V+z/Qq8erZ9FrmZvTbmsBht+KRk1kHuWM9LLZ/7Cf21Kv6y9CfYKXZldFxMCnJnHsM/u05Yptd/mJ5OUj5QQK1hGOnD8uuP91FBn0LFy8LpWNg5fpmzErbQ19RcWvZW0Vst/SgPY97W++v9J/xiH1e3rvq0Y/SKKf0oc6/MySTXUGlm1jcaostyLbt79n6Stlfp+9aYIIBHB4SUfF6jKgbs1+ilwMX6p77vtXXc2zrWQCHVMuaGY1cDbNPT65x/U1/nbvWet9oDQAOwhOklKcpGydthtGP92HywUpJJJNU//9P0bq3Ub8Cqt9GFfnOsds20AHbpO+6TvbX/AFK7FyvWOsdU61023Cf0mzpznFr6crIyqaLKbqz62PktrP6X9BbTv/4tdymUkMkIgXiE5dzKQ/6KNe9PH9P+uHV8sW02Y/TaMnEIZd62cWB8tY9uXQ1mNd+qX7/0X6V/+jUsHH6uLbMnpGH9X6LbN3qX473vcZMu3uoxqHP9/wBP3rpMn9mep+teh6mz/C7N2yf+E/we9ZeV/wAytzftH2D1ZOzb6XqT32el+m+l+6pI5cRMuHFwWPVXFkH/AKUj6VUe/kxDfr9Im3pAGkxXku/9GsRmU/XJw9+Z05n9XFvd/wBVmsUuh/ZPWt+xfb/s+xsfbPW9Ofzfs/7S/WvofS9P9B/1xbKZLKP0YwrpUAP++VXiXDtxPrWGGOq4ocdGhuC7k6D6Wa9Br6P9ba6hW3rtMyXOs/Z7Q5xOri6MoV+938hdCnQGWY/d/wDC8X/eK4R4/aXmn9F+uT9G/WRjD4jp9X/frnKJ6D9ddP8Asp/+F9H/AJNdOknDmcg6Yz54eX/9VK4R4/aXmB0H66gz/wA6JHgen0fwsTfsH66x/wCKkfH9nUf+lF1CSP3rJ2xf+Ecv/wCqlUPH7S8weh/XQ/8ArTAf+0+n/wBKpX9A+tGTjnGy+s42XU6N7b+nMcDH71fr+n/0V06SaM2QkVwcXSsWLi/5kFcI8ftLw/8AzI+sdFjLendaqwX1/Rbj4hqZHucWvxxkvxnsc+z6D6P3F2HT68yrDpqzbm5GUxgbbe1nph7gNbPS3P2blYSQyzySIGTcf1RGSaUkkko1KSSSSU//2f/tGgBQaG90b3Nob3AgMy4wADhCSU0EJQAAAAAAEAAAAAAAAAAAAAAAAAAAAAA4QklNBDoAAAAAARkAAAAQAAAAAQAAAAAAC3ByaW50T3V0cHV0AAAABQAAAABQc3RTYm9vbAEAAAAASW50ZWVudW0AAAAASW50ZQAAAABDbHJtAAAAD3ByaW50U2l4dGVlbkJpdGJvb2wAAAAAC3ByaW50ZXJOYW1lVEVYVAAAABsASwB5AG8AYwBlAHIAYQAgAFQAQQBTAEsAYQBsAGYAYQAgADQANQA1ADEAYwBpACAASwBYAAAAAAAPcHJpbnRQcm9vZlNldHVwT2JqYwAAAAwAUAByAG8AbwBmACAAUwBlAHQAdQBwAAAAAAAKcHJvb2ZTZXR1cAAAAAEAAAAAQmx0bmVudW0AAAAMYnVpbHRpblByb29mAAAACXByb29mQ01ZSwA4QklNBDsAAAAAAi0AAAAQAAAAAQAAAAAAEnByaW50T3V0cHV0T3B0aW9ucwAAABcAAAAAQ3B0bmJvb2wAAAAAAENsYnJib29sAAAAAABSZ3NNYm9vbAAAAAAAQ3JuQ2Jvb2wAAAAAAENudENib29sAAAAAABMYmxzYm9vbAAAAAAATmd0dmJvb2wAAAAAAEVtbERib29sAAAAAABJbnRyYm9vbAAAAAAAQmNrZ09iamMAAAABAAAAAAAAUkdCQwAAAAMAAAAAUmQgIGRvdWJAb+AAAAAAAAAAAABHcm4gZG91YkBv4AAAAAAAAAAAAEJsICBkb3ViQG/gAAAAAAAAAAAAQnJkVFVudEYjUmx0AAAAAAAAAAAAAAAAQmxkIFVudEYjUmx0AAAAAAAAAAAAAAAAUnNsdFVudEYjUHhsQFIAAAAAAAAAAAAKdmVjdG9yRGF0YWJvb2wBAAAAAFBnUHNlbnVtAAAAAFBnUHMAAAAAUGdQQwAAAABMZWZ0VW50RiNSbHQAAAAAAAAAAAAAAABUb3AgVW50RiNSbHQAAAAAAAAAAAAAAABTY2wgVW50RiNQcmNAWQAAAAAAAAAAABBjcm9wV2hlblByaW50aW5nYm9vbAAAAAAOY3JvcFJlY3RCb3R0b21sb25nAAAAAAAAAAxjcm9wUmVjdExlZnRsb25nAAAAAAAAAA1jcm9wUmVjdFJpZ2h0bG9uZwAAAAAAAAALY3JvcFJlY3RUb3Bsb25nAAAAAAA4QklNA+0AAAAAABAASAAAAAEAAQBIAAAAAQABOEJJTQQmAAAAAAAOAAAAAAAAAAAAAD+AAAA4QklNBA0AAAAAAAT///9qOEJJTQQZAAAAAAAEAAAAHjhCSU0D8wAAAAAACQAAAAAAAAAAAQA4QklNJxAAAAAAAAoAAQAAAAAAAAAB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BOEJJTQQCAAAAAAAEAAAAADhCSU0EMAAAAAAAAgEBOEJJTQQtAAAAAAAGAAEAAAACOEJJTQQIAAAAAAAQAAAAAQAAAkAAAAJAAAAAADhCSU0EHgAAAAAABAAAAAA4QklNBBoAAAAAA0kAAAAGAAAAAAAAAAAAAABkAAAA0AAAAAoAVQBuAHQAaQB0AGwAZQBkAC0AMgAAAAEAAAAAAAAAAAAAAAAAAAAAAAAAAQAAAAAAAAAAAAAA0AAAAGQAAAAAAAAAAAAAAAAAAAAAAQAAAAAAAAAAAAAAAAAAAAAAAAAQAAAAAQAAAAAAAG51bGwAAAACAAAABmJvdW5kc09iamMAAAABAAAAAAAAUmN0MQAAAAQAAAAAVG9wIGxvbmcAAAAAAAAAAExlZnRsb25nAAAAAAAAAABCdG9tbG9uZwAAAGQAAAAAUmdodGxvbmcAAADQ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BkAAAAAFJnaHRsb25nAAAA0A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I/8AAAAAAAADhCSU0EFAAAAAAABAAAAAY4QklNBAwAAAAAELkAAAABAAAAoAAAAE0AAAHgAACQYAAAEJ0AGAAB/9j/7QAMQWRvYmVfQ00AAf/uAA5BZG9iZQBkgAAAAAH/2wCEAAwICAgJCAwJCQwRCwoLERUPDAwPFRgTExUTExgRDAwMDAwMEQwMDAwMDAwMDAwMDAwMDAwMDAwMDAwMDAwMDAwBDQsLDQ4NEA4OEBQODg4UFA4ODg4UEQwMDAwMEREMDAwMDAwRDAwMDAwMDAwMDAwMDAwMDAwMDAwMDAwMDAwMDP/AABEIAE0AoA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lW6h1DE6biW5uba2nGobussdwB4fvOe93srrZ77H+xiQF6DW1NlDvuqx6X33PFdVTS+yxxAa1rRue97nfRaxqzemdX6lm2tN/SrsLGtaXVW3WV7wIaWDJxWP8AVx32bvofpdn+G9JU/rs05fTKOjNLmu6xlU4jnsjc2qftOVZr+b9mx7WJ4gTMQJGvYiXn/iq6W7eDm4vUMSnNxH+rj5DBZVZBbuafou2vDXt/tI6BRjspe91Z21vDQKxo1uwen7B+b7G1+z+Qjphq9NvHdSkznBoLnEADUk8ABOs/qPTx1G2nHyIdgsJtvpOotcNMeq1sbLMdrt91lf8Apasf/BeqxEUTroFNSz63dKBc3Fbk9QLDtc7Dxrr2T5X1VnHf/YtUcb649Etyq8LIfbgZd/8ANUZ1NmM5/wCb+jdkMZU/c76DfUW40BogIObhYudjWYuZUy/HtEWVWDc0j4FOvHtwyH+EDL/oq1TSE65fDfd9Wuq43SbbX3dF6hNfTbLTudjXNlw6c+53vsxrav6D6tj7men9n/4RdOOEJQMaO8ZDijLuFKJAIHc8JAysnr/1lweg1V2ZVd1zrd5bVjs3v2VN9TIyHNLmbaMdn89YtVjw9oe3UHUfAoGJAEiDUro9+HdT/9D1VJJJJSkkkklKSQ7sijHqfffY2mmsbn2WENa0D8573w1qxR9aRmB37CwcjqgEgXtAoxpB2R9rzDV6v/oJVlJ0YSlrEWBoTtEf3py9EVE1u7p4XNdNaPrL1D9t2+/pOG8t6PSY2vsYTXd1axg3b3+r6lOB6v8AM1/rHpV22rN6zd9cuq5g+ruzAxKs6l1uUGPtuspxg5rCL7f1Njvtr9+Ltpr+h6/83/OJvq5V9bun05HSME9NtZ03IsY/GtF1NgZa92XRZXZU/KZ6F1d26jdV+j/mfU9Sl6njiMMcpcUeMjTX5MR9Mp3+9x/q/wD2Itu+he4XO01O6n9crcp4nF6DT9nx5HOVlNZdl2Me0/4HD9CnY/8A0yHkfXWvAptZ1nCu6ZnMqdZRTYRZVkOaD+gwc2ma7rf5v9FY2m79L/NrR+rHSrel9IpqyiH51xdk51kAF+RcfWyHO2e12xzvS3f6OpRiMscJTIoy/Vw8eL+dlCX+z9H/AFVO5r6uskkkokqSWB9dOrZ3Tek1t6Y4M6l1DJpwsF7gC1ttzvpuDw5ntqZZ9JS6L1fqTLq+ldfp9Lqe0mvIqBdjZLWgl1tNrW7aLm7f0+Lf6L/z6f0f0HCBMTIVp0v1V+9wqd1JJNymqeE+tn1w+rnUfq1kXdOy6rszDyMe2qh813Cyq+kudVTcK7v5v1PfUu6c5rGFziGtAkk6AACZMrP6l9Xeh9Ua4Z+DTkOcINjmAWDt7L27bmO/qWLm+q4vWsStn1Y9ezLwOsubjYmY8h2RRX/OdSx8pz/6TX9gZf8AZMjb6v8Agr/8FYpwITjDHEmJEiSZ/uS4OPhl/U4JyRqNV8fHs6t0jr/1kul56ri34/Tq9Rswa22sx/0b2sc23MtNmXZ7vz6f5tdhjADHrA4DG/kCodVFOJ0V2Jj1hvqMbh4lLNNbP1eqtmjtra2+7/g6q960mANaGjgaD4BMnO4jtcuH+7EQimn/0fVUkkxSUpY/U+vPqyj0vpVP2/qsN31A7aqA/Vt/UL/d6Fez9Iylv6zf/gqvz0LrHVM3Izf2J0UgZhAdm5pG6vDqdw5/5lmdcz+iYn/oRd+rrS6X0rE6VijGxWmCS+2153WW2O/ncnJtPuuyLf8ACWOUgiIgSnresYf91k/qf1VObjfVhl94zevXHquWDuZXYIxKSSfbh4J3V+1u1nr5Hr5P6P8AnFrZmTj4OJdl5DtlGNW62x0TDGDc6Gj3O9qOTAXAZH1izs/qdPT+t0sxem4+YL8q2gucK2ttfV0rD6uLBsxvtGRXVlPt/wALV9n/AEWPV+lT8cJ55am4w3A/Rh+7ix/vf1YoJp6L6p1MycS3rr3Nfk9Zf69haQ7062/osTB3Naz3YVQ9K7/u39pWnkdMx7smvNE1ZdQ2NvrMONZO40WaObbRu93p2f8AW1i/VPqWNR9U29RyntpoN+XbY8A+mwOy8jgN3bKWbv7DFe651p2CyrGw/Sf1HNbYcMXuLaAKmiy/JybWbtuNj1u9R23+e/mf8J6ibOzllwg7mI/uY/0b/qY1DYOB9f639TpHSRbH2TGyOrZFjfY5noVvr6dD/cxvq5b3P/0npY1i6joeXdndF6fm3x62VjU3WwIG6ytlj4H9Zy8wxOodX65k3YGVZj10fWGxl2d1SlzmNrxcVj7Lek/SspqyfslbMj0fW9ainJt+3fzj/R9E6d9Z+hZduTjY17WNwaxYXPHp1uxwI+2Y1tm1l+FW5j6nZVf6H2f6P0rLH5omMY46sw0JA/S/THp/1n/pNQ11dlJVa+qdNsx6sqvLofjZDxXTc2xpZY8u9JtdVgdsssdYPT2M/PVmVXS5n1h6Q7quEyup4rysW6vLw7HDc1t9LvUpNjfzqnfzdv8Awb1exLL7KGPyKvQuLR6lQcHhrvzg2xv84z9x/wD4HWipEgCSYA5RuxXjal0kwIOoToKUstuO7I68cu1rvSwaPSxiQNpsuO/KsrcHe7bVVj0+9ns/TK9lZeLiUOyMu+vHoZG+61wYxsna3dY8ta33FYvqZXXrjjVVWYvRG635FgdVblknd6OLWdltOF/3JyrG/rf8xjfo/wBYT4A6n5Y1Rkenfh/rqb+G/wC3ZJzWuDsSua8SDIefo35P9X2+jj/8H6ln0MhaKZrQ1oaNANAAnTSb8FP/0vVVnfWDqb+mdKuyqaxdk+2rFoP+Evtc2nGq7fSusZv/AJC0VhfWMVOzehC+PS/aTTrp+kGPluxv/BtifiiJTAlqNSR+9wji4f8ACUW10TpTek4RZbYcjLucbs7Lfzbc4fpLO2ypv83RV/gqdi0lg/W9hODivfT9p6fTl02dSo2mzdjAPD3uoa2x19ePc6jJsq9P+bpVTG+sH1d6FjfZ6+pszcd7m/s3Dpf9pyQHgeng011utyLmep/RX3fzfq/Zv5qmpOMJzHuayMjrQ/5vp/6H7itBps7PXOr09I6e/Lsb61hIqxcZph917/ZRi0/Sc6y1/wC63+b32fmKp0v6uVN6PkYvVGtycnqu+zqrxMPst/nK63/TZTjt/Q4u3+b9Peg9J6fndTz29e63T6D2COl9Pcdxx2H+cyMj837dlfu/9pa/0f8AOeouh4QJ4I8ETqaOQj94fLCP9xHW/scn6vfV6vo/1fq6Hc8ZtVYta91jAA9ttllxZZU42N+jd6b/AN9ZH1y6FVms6Rh4ltmHcbDhUigtEYtrAeot/SEba68PF9uz1P8ARf4VdaeFl44OZ13IyHMPpdOr+y0OJBBsu2ZGY9v9RjMWn/t5HHOQkZ38oMvqfR/3SSLDUzfqN9X8vp2L0xtBxcPEuFzWY7tjn+11NtV90Pvsryan7Mn9J69v+mR8/wCqH1e6g+qzIw27qKvs7BU59I9EGRjPZjPqZbjt/wBDZ+jWyko+KX7x+1Tyt/8Ai66Ha60MuzMfHe4204dOQ5mPj3k7/tmFjxtpva7fs+nTX6n6OlV7/qB1BzrPs/1jz2suLLrBeGXF2RV/MXbv0P6Fn6P9V/wnpV/pP0dXp9khXtvLQaHNa8dnglpH7p2lrm/106OXINBKhp5KoPPv6B9Zn9Tb1ZvV6Ksr0vs1lDMZ5xnVbn2Ms9CzMc/7VXY/e231f+C/m9/qSw/q/wBdq6TmdGyOpi+q9lzcfPLXfaWetud+ka57q7PSdY7a9tlfs/0KvHq2fRa5mb025rAYbfikZNZB7ljPSy2f+wn9tSr+svQn2Cl2ZXRcTApyZx7DP7tOWKbXf5ieTlI+UECtYRjpw/Lrj/dRQZ9CxcvC6VjYOX6ZsxK20NfUXFr2VtFbLf0oD2Pe1vvr/Sf8Yh9Xt676tGP0iin9KHOvzMkk11BpZtY3GqLLci27e/Z+krZX6fvWmCCARweElHxeoyoG7NfopcDF+qe+77V13Ns61kAh1TLmhmNXA2zT0+ucf1Nf5271nrfaA0ADsITpJSnKRsnbYbRj/dh8sFKSSSTVP//T9G6t1G/AqrfRhX5zrHbNtAB26Tvuk721/wBSuxcr1jrHVOtdNtwn9Js6c5xa+nKyMqmiym6s+tj5Laz+l/QW07/+LXcplJDJCIF4hOXcykP+ijXvTx/T/rh1fLFtNmP02jJxCGXetnFgfLWPbl0NZjXfql+/9F+lf/o1LBx+ri2zJ6Rh/V+i2zd6l+O973GTLt7qMahz/f8AT966TJ/ZnqfrXoeps/wuzdsn/hP8HvWXlf8AMrc37R9g9WTs2+l6k99npfpvpfuqSOXETLhxcFj1VxZB/wClI+lVHv5MQ36/SJt6QBpMV5Lv/RrEZlP1ycPfmdOZ/Vxb3f8AVZrFLof2T1rfsX2/7PsbH2z1vTn837P+0v1r6H0vT/Qf9cWymSyj9GMK6VAD/vlV4lw7cT61hhjquKHHRobgu5Og+lmvQa+j/W2uoVt67TMlzrP2e0OcTq4ujKFfvd/IXQp0BlmP3f8AwvF/3iuEeP2l5p/Rfrk/Rv1kYw+I6fV/365yieg/XXT/ALKf/hfR/wCTXTpJw5nIOmM+eHl//VSuEeP2l5gdB+uoM/8AOiR4Hp9H8LE37B+usf8AipHx/Z1H/pRdQkj96ydsX/hHL/8AqpVDx+0vMHof10P/AK0wH/tPp/8ASqV/QPrRk45xsvrONl1Oje2/pzHAx+9X6/p/9FdOkmjNkJFcHF0rFi4v+ZBXCPH7S8P/AMyPrHRYy3p3WqsF9f0W4+IamR7nFr8cZL8Z7HPs+g+j9xdh0+vMqw6as25uRlMYG23tZ6Ye4DWz0tz9m5WEkMs8kiBk3H9URkmlJJJKNSkkkklP/9kAOEJJTQQhAAAAAABTAAAAAQEAAAAPAEEAZABvAGIAZQAgAFAAaABvAHQAbwBzAGgAbwBwAAAAEgBBAGQAbwBiAGUAIABQAGgAbwB0AG8AcwBoAG8AcAAgAEMAQwAAAAEAOEJJTQQGAAAAAAAHAAMBAQABAQD/4Q3naHR0cDovL25zLmFkb2JlLmNvbS94YXAvMS4wLwA8P3hwYWNrZXQgYmVnaW49Iu+7vyIgaWQ9Ilc1TTBNcENlaGlIenJlU3pOVGN6a2M5ZCI/PiA8eDp4bXBtZXRhIHhtbG5zOng9ImFkb2JlOm5zOm1ldGEvIiB4OnhtcHRrPSJBZG9iZSBYTVAgQ29yZSA1LjUtYzAyMSA3OS4xNTQ5MTEsIDIwMTMvMTAvMjktMTE6NDc6MTYgICAgICAgICI+IDxyZGY6UkRGIHhtbG5zOnJkZj0iaHR0cDovL3d3dy53My5vcmcvMTk5OS8wMi8yMi1yZGYtc3ludGF4LW5zIyI+IDxyZGY6RGVzY3JpcHRpb24gcmRmOmFib3V0PSIiIHhtbG5zOnhtcD0iaHR0cDovL25zLmFkb2JlLmNvbS94YXAvMS4wLyIgeG1sbnM6eG1wTU09Imh0dHA6Ly9ucy5hZG9iZS5jb20veGFwLzEuMC9tbS8iIHhtbG5zOnN0RXZ0PSJodHRwOi8vbnMuYWRvYmUuY29tL3hhcC8xLjAvc1R5cGUvUmVzb3VyY2VFdmVudCMiIHhtbG5zOmRjPSJodHRwOi8vcHVybC5vcmcvZGMvZWxlbWVudHMvMS4xLyIgeG1sbnM6cGhvdG9zaG9wPSJodHRwOi8vbnMuYWRvYmUuY29tL3Bob3Rvc2hvcC8xLjAvIiB4bXA6Q3JlYXRvclRvb2w9IkFkb2JlIFBob3Rvc2hvcCBDQyAoV2luZG93cykiIHhtcDpDcmVhdGVEYXRlPSIyMDIzLTAzLTE1VDA4OjQyOjExKzA0OjAwIiB4bXA6TWV0YWRhdGFEYXRlPSIyMDIzLTAzLTE1VDA4OjQyOjExKzA0OjAwIiB4bXA6TW9kaWZ5RGF0ZT0iMjAyMy0wMy0xNVQwODo0MjoxMSswNDowMCIgeG1wTU06SW5zdGFuY2VJRD0ieG1wLmlpZDo4ODBjODE0NC0yMTc4LTE2NDEtYWIyMC03OWUxYWJlMWRiYWYiIHhtcE1NOkRvY3VtZW50SUQ9InhtcC5kaWQ6ZTI5NzJhZjgtZTgzZS0wYzRjLWEwMDYtM2JkYzQxZGFiMGFkIiB4bXBNTTpPcmlnaW5hbERvY3VtZW50SUQ9InhtcC5kaWQ6ZTI5NzJhZjgtZTgzZS0wYzRjLWEwMDYtM2JkYzQxZGFiMGFkIiBkYzpmb3JtYXQ9ImltYWdlL2pwZWciIHBob3Rvc2hvcDpDb2xvck1vZGU9IjMiIHBob3Rvc2hvcDpJQ0NQcm9maWxlPSJzUkdCIElFQzYxOTY2LTIuMSI+IDx4bXBNTTpIaXN0b3J5PiA8cmRmOlNlcT4gPHJkZjpsaSBzdEV2dDphY3Rpb249ImNyZWF0ZWQiIHN0RXZ0Omluc3RhbmNlSUQ9InhtcC5paWQ6ZTI5NzJhZjgtZTgzZS0wYzRjLWEwMDYtM2JkYzQxZGFiMGFkIiBzdEV2dDp3aGVuPSIyMDIzLTAzLTE1VDA4OjQyOjExKzA0OjAwIiBzdEV2dDpzb2Z0d2FyZUFnZW50PSJBZG9iZSBQaG90b3Nob3AgQ0MgKFdpbmRvd3MpIi8+IDxyZGY6bGkgc3RFdnQ6YWN0aW9uPSJzYXZlZCIgc3RFdnQ6aW5zdGFuY2VJRD0ieG1wLmlpZDo4ODBjODE0NC0yMTc4LTE2NDEtYWIyMC03OWUxYWJlMWRiYWYiIHN0RXZ0OndoZW49IjIwMjMtMDMtMTVUMDg6NDI6MTErMDQ6MDAiIHN0RXZ0OnNvZnR3YXJlQWdlbnQ9IkFkb2JlIFBob3Rvc2hvcCBDQyAoV2luZG93cykiIHN0RXZ0OmNoYW5nZWQ9Ii8iLz4gPC9yZGY6U2VxPiA8L3htcE1NOkhpc3Rvcnk+IDwvcmRmOkRlc2NyaXB0aW9uPiA8L3JkZjpSREY+IDwveDp4bXBtZXRhPi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Dw/eHBhY2tldCBlbmQ9InciPz7/4gxYSUNDX1BST0ZJTEUAAQEAAAxITGlubwIQAABtbnRyUkdCIFhZWiAHzgACAAkABgAxAABhY3NwTVNGVAAAAABJRUMgc1JHQgAAAAAAAAAAAAAAAQAA9tYAAQAAAADTLUhQICAAAAAAAAAAAAAAAAAAAAAAAAAAAAAAAAAAAAAAAAAAAAAAAAAAAAAAAAAAAAAAABFjcHJ0AAABUAAAADNkZXNjAAABhAAAAGx3dHB0AAAB8AAAABRia3B0AAACBAAAABRyWFlaAAACGAAAABRnWFlaAAACLAAAABRiWFlaAAACQAAAABRkbW5kAAACVAAAAHBkbWRkAAACxAAAAIh2dWVkAAADTAAAAIZ2aWV3AAAD1AAAACRsdW1pAAAD+AAAABRtZWFzAAAEDAAAACR0ZWNoAAAEMAAAAAxyVFJDAAAEPAAACAxnVFJDAAAEPAAACAxiVFJDAAAEPAAACAx0ZXh0AAAAAENvcHlyaWdodCAoYykgMTk5OCBIZXdsZXR0LVBhY2thcmQgQ29tcGFueQAAZGVzYwAAAAAAAAASc1JHQiBJRUM2MTk2Ni0yLjEAAAAAAAAAAAAAABJzUkdCIElFQzYxOTY2LTIuMQAAAAAAAAAAAAAAAAAAAAAAAAAAAAAAAAAAAAAAAAAAAAAAAAAAAAAAAAAAAAAAAAAAWFlaIAAAAAAAAPNRAAEAAAABFsxYWVogAAAAAAAAAAAAAAAAAAAAAFhZWiAAAAAAAABvogAAOPUAAAOQWFlaIAAAAAAAAGKZAAC3hQAAGNpYWVogAAAAAAAAJKAAAA+EAAC2z2Rlc2MAAAAAAAAAFklFQyBodHRwOi8vd3d3LmllYy5jaAAAAAAAAAAAAAAAFklFQyBodHRwOi8vd3d3LmllYy5jaAAAAAAAAAAAAAAAAAAAAAAAAAAAAAAAAAAAAAAAAAAAAAAAAAAAAAAAAAAAAABkZXNjAAAAAAAAAC5JRUMgNjE5NjYtMi4xIERlZmF1bHQgUkdCIGNvbG91ciBzcGFjZSAtIHNSR0IAAAAAAAAAAAAAAC5JRUMgNjE5NjYtMi4xIERlZmF1bHQgUkdCIGNvbG91ciBzcGFjZSAtIHNSR0IAAAAAAAAAAAAAAAAAAAAAAAAAAAAAZGVzYwAAAAAAAAAsUmVmZXJlbmNlIFZpZXdpbmcgQ29uZGl0aW9uIGluIElFQzYxOTY2LTIuMQAAAAAAAAAAAAAALFJlZmVyZW5jZSBWaWV3aW5nIENvbmRpdGlvbiBpbiBJRUM2MTk2Ni0yLjEAAAAAAAAAAAAAAAAAAAAAAAAAAAAAAAAAAHZpZXcAAAAAABOk/gAUXy4AEM8UAAPtzAAEEwsAA1yeAAAAAVhZWiAAAAAAAEwJVgBQAAAAVx/nbWVhcwAAAAAAAAABAAAAAAAAAAAAAAAAAAAAAAAAAo8AAAACc2lnIAAAAABDUlQgY3VydgAAAAAAAAQAAAAABQAKAA8AFAAZAB4AIwAoAC0AMgA3ADsAQABFAEoATwBUAFkAXgBjAGgAbQByAHcAfACBAIYAiwCQAJUAmgCfAKQAqQCuALIAtwC8AMEAxgDLANAA1QDbAOAA5QDrAPAA9gD7AQEBBwENARMBGQEfASUBKwEyATgBPgFFAUwBUgFZAWABZwFuAXUBfAGDAYsBkgGaAaEBqQGxAbkBwQHJAdEB2QHhAekB8gH6AgMCDAIUAh0CJgIvAjgCQQJLAlQCXQJnAnECegKEAo4CmAKiAqwCtgLBAssC1QLgAusC9QMAAwsDFgMhAy0DOANDA08DWgNmA3IDfgOKA5YDogOuA7oDxwPTA+AD7AP5BAYEEwQgBC0EOwRIBFUEYwRxBH4EjASaBKgEtgTEBNME4QTwBP4FDQUcBSsFOgVJBVgFZwV3BYYFlgWmBbUFxQXVBeUF9gYGBhYGJwY3BkgGWQZqBnsGjAadBq8GwAbRBuMG9QcHBxkHKwc9B08HYQd0B4YHmQesB78H0gflB/gICwgfCDIIRghaCG4IggiWCKoIvgjSCOcI+wkQCSUJOglPCWQJeQmPCaQJugnPCeUJ+woRCicKPQpUCmoKgQqYCq4KxQrcCvMLCwsiCzkLUQtpC4ALmAuwC8gL4Qv5DBIMKgxDDFwMdQyODKcMwAzZDPMNDQ0mDUANWg10DY4NqQ3DDd4N+A4TDi4OSQ5kDn8Omw62DtIO7g8JDyUPQQ9eD3oPlg+zD88P7BAJECYQQxBhEH4QmxC5ENcQ9RETETERTxFtEYwRqhHJEegSBxImEkUSZBKEEqMSwxLjEwMTIxNDE2MTgxOkE8UT5RQGFCcUSRRqFIsUrRTOFPAVEhU0FVYVeBWbFb0V4BYDFiYWSRZsFo8WshbWFvoXHRdBF2UXiReuF9IX9xgbGEAYZRiKGK8Y1Rj6GSAZRRlrGZEZtxndGgQaKhpRGncanhrFGuwbFBs7G2MbihuyG9ocAhwqHFIcexyjHMwc9R0eHUcdcB2ZHcMd7B4WHkAeah6UHr4e6R8THz4faR+UH78f6iAVIEEgbCCYIMQg8CEcIUghdSGhIc4h+yInIlUigiKvIt0jCiM4I2YjlCPCI/AkHyRNJHwkqyTaJQklOCVoJZclxyX3JicmVyaHJrcm6CcYJ0kneierJ9woDSg/KHEooijUKQYpOClrKZ0p0CoCKjUqaCqbKs8rAis2K2krnSvRLAUsOSxuLKIs1y0MLUEtdi2rLeEuFi5MLoIuty7uLyQvWi+RL8cv/jA1MGwwpDDbMRIxSjGCMbox8jIqMmMymzLUMw0zRjN/M7gz8TQrNGU0njTYNRM1TTWHNcI1/TY3NnI2rjbpNyQ3YDecN9c4FDhQOIw4yDkFOUI5fzm8Ofk6Njp0OrI67zstO2s7qjvoPCc8ZTykPOM9Ij1hPaE94D4gPmA+oD7gPyE/YT+iP+JAI0BkQKZA50EpQWpBrEHuQjBCckK1QvdDOkN9Q8BEA0RHRIpEzkUSRVVFmkXeRiJGZ0arRvBHNUd7R8BIBUhLSJFI10kdSWNJqUnwSjdKfUrESwxLU0uaS+JMKkxyTLpNAk1KTZNN3E4lTm5Ot08AT0lPk0/dUCdQcVC7UQZRUFGbUeZSMVJ8UsdTE1NfU6pT9lRCVI9U21UoVXVVwlYPVlxWqVb3V0RXklfgWC9YfVjLWRpZaVm4WgdaVlqmWvVbRVuVW+VcNVyGXNZdJ114XcleGl5sXr1fD19hX7NgBWBXYKpg/GFPYaJh9WJJYpxi8GNDY5dj62RAZJRk6WU9ZZJl52Y9ZpJm6Gc9Z5Nn6Wg/aJZo7GlDaZpp8WpIap9q92tPa6dr/2xXbK9tCG1gbbluEm5rbsRvHm94b9FwK3CGcOBxOnGVcfByS3KmcwFzXXO4dBR0cHTMdSh1hXXhdj52m3b4d1Z3s3gReG54zHkqeYl553pGeqV7BHtje8J8IXyBfOF9QX2hfgF+Yn7CfyN/hH/lgEeAqIEKgWuBzYIwgpKC9INXg7qEHYSAhOOFR4Wrhg6GcobXhzuHn4gEiGmIzokziZmJ/opkisqLMIuWi/yMY4zKjTGNmI3/jmaOzo82j56QBpBukNaRP5GokhGSepLjk02TtpQglIqU9JVflcmWNJaflwqXdZfgmEyYuJkkmZCZ/JpomtWbQpuvnByciZz3nWSd0p5Anq6fHZ+Ln/qgaaDYoUehtqImopajBqN2o+akVqTHpTilqaYapoum/adup+CoUqjEqTepqaocqo+rAqt1q+msXKzQrUStuK4trqGvFq+LsACwdbDqsWCx1rJLssKzOLOutCW0nLUTtYq2AbZ5tvC3aLfguFm40blKucK6O7q1uy67p7whvJu9Fb2Pvgq+hL7/v3q/9cBwwOzBZ8Hjwl/C28NYw9TEUcTOxUvFyMZGxsPHQce/yD3IvMk6ybnKOMq3yzbLtsw1zLXNNc21zjbOts83z7jQOdC60TzRvtI/0sHTRNPG1EnUy9VO1dHWVdbY11zX4Nhk2OjZbNnx2nba+9uA3AXcit0Q3ZbeHN6i3ynfr+A24L3hROHM4lPi2+Nj4+vkc+T85YTmDeaW5x/nqegy6LzpRunQ6lvq5etw6/vshu0R7ZzuKO6070DvzPBY8OXxcvH/8ozzGfOn9DT0wvVQ9d72bfb794r4Gfio+Tj5x/pX+uf7d/wH/Jj9Kf26/kv+3P9t////7gAhQWRvYmUAZAAAAAABAwAQAwIDBgAAAAAAAAAAAAAAAP/bAIQACgcHBwgHCggICg8KCAoPEg0KCg0SFBAQEhAQFBEMDAwMDAwRDAwMDAwMDAwMDAwMDAwMDAwMDAwMDAwMDAwMDAELDAwVExUiGBgiFA4ODhQUDg4ODhQRDAwMDAwREQwMDAwMDBEMDAwMDAwMDAwMDAwMDAwMDAwMDAwMDAwMDAwM/8IAEQgAZADQAwERAAIRAQMRAf/EAN0AAQACAwEBAAAAAAAAAAAAAAAFBgEDBAIHAQEAAwEBAAAAAAAAAAAAAAAAAQIDBAUQAAEDBAEDBAMAAgMAAAAAAAECAwQAEQUGEhAgBzAhMRNAFBUiMiMzFhEAAgECBAIFBwgHBgcAAAAAAgMBEgQAERMFISIxMkIjBhAgQVJiQxQwUXFygqIzY2GRklNzgxVAscLTJDSBocHRslQWEgABAgICDAsHBAMBAAAAAAACAAESAxEyECAw8CExIkJiEzNTQFJygpKi0iNDcwSywoOTo7PTUPJjw0Hi4zT/2gAMAwEBAhEDEQAAAPspkAAAAAxAZkANUOHSJDO3uYAwZAAAABgAqvTEnmmMpAjtEfrXZCE2iYxmwc9sGIZlkAAAAj71rnUs/Jar9dLnxXyAa5bIDEKN6VLx5t+K8UT06fSfK0yAAADBRfSpevMv4sqPbS5cNwAAORHy/wBOn0vhvVdon801hbIABg5boHorV+qnNqs3DfTet14NdqAKL01kZWnlsMHJZS+6srmlue8pnGQDBrKn3OytJzjtXuysthp0UfJ/Xx+yeNqAKR1xbeW3TEZAILeZHKPCe+sACOsr/bW3efb0Ub06WjimSytX+mKX1U+qeZoAPJ5NgBg4zj2rMY2yAckqx3VuPn2zKmdtaZ21+hebbSn5f6ecnyWs3NaXok5d2UrR7NZ1VnymI2rGbxaeK3sAwUv0KXLzdPVoVUn0srBw69UOa9YXZMc1t0I/WIfWPVw78XuVm57U7sjvyWHnnMgBiFX76aKTN896/wBNLJhMjlIg901g9AGCP0nbR2RAGDIABiHmJp3ZE5hNZ685znv3TXTMapRe09dY03eLMHuGKzHXapppi09y2t3PIAA4tFS78+S7mvWSxv3ZJjnt01nNG0zR6tGRE4tGE4hql5kiO2JAAAxBDESmOPZ3ZgAAAAAAAAB//9oACAECAAEFAPUJtQ7UhRP1OUD+BfpFb5LW5z7GkhVCWsV+07QlhYejlvrcem22pxTjwZpSiqmBwY7ASB0NQSFpFJRzLiWyz6SiY7QFqAJM1YCvQYjOtOyBxWyChDP/AF96G1LP6ZFMx2EiQth1JjJXURooUTdXWMlF344HY2tSClaZImrHMni32i5Ijobpc1ZHFSjLWBTbpSDYFwLUz2RhyBJT2xzZRutSzftbbU4ovJZoi5NQwltLyUpXUVj7HA9c9p9+33IWn6+1KStTrv1JAt0xxV9j6kPKfAW+iOS82bMqYUsFglRjq5llQVb/ABUgpopIpSSOrDCnVFaGKPa1/wADZV0JpB+hpCykqNyypSFzHObhUSApQpDy0hMxwAy+dGWCp5xLpfdDnRC2UB+Qt1KRYdh+Jvy1dLTgBqOyEh51TiukfuDd6UhaT6N6PuHiVpjyVNkPITThedoR3DX6rtfqPUYjwSMe+aGNfNDFSK/lSKOLkUcc+KEWUmvqdowwaejKb72lBJE1sUzPCS7OcuHnlUt6Ukfsumi84a5qupSibKq5r3r3q5ok1dVBaxX2OUta1ega9qNre1J5/i//2gAIAQMAAQUA/CJFch+GTQ7DVr1xFcTQVf1lGw49F+59BfzSvgXHp/7GjSR6BpRuEm4+Sr5HoFdXUaSFVcilKv2q+ArstRHGkD2HcaBvXAV7Ck/PS45dhHeO4+1WJ6rNJ+KKqCff0r0D2k2FuXVZAoXsj4Ufb5N7HlRUKv0vV6v0tRNq/wBu4/Nuqhcj4FL9wkdbCuNcRXGgLUBboU3oJA70+9E+9EmgLdbVb8K4uRXG9AAVyFcxX2CvsFcxXMVzFfYK5iuYr7BXIUlQrkO81wNfUKCRRQBQQDVqsKsKsK9qsKsKsKsKsKsK9qsKt6Zofi//2gAIAQEAAQUA9Qm1AgjsdfaZT/6LA823EOJ63HqXHTyPlJUDW8BjE4WJ1y89+KwdQxU6laRp6m3tImYStZ2hGZ6gJHp5vLwsPj4GuS8+7jsdHxsbKH+vv4Fh1UyhTvQ+9b42vCTkHknN5WJh8XjF7Gnah8egogDFPMbpsgFqfebZZ8dxHXYnflJjkHHbh5IwOb1HAvOvYPZeGy7Vk2Cc2PjtvU/KY7Gx17p+0nYMv5CysjXYG94DMjdcvi627MMZ7GRo7UZnr5Fz2djSdb2xyWvoQDWQxWNyLEmHO0E6HE5wJC0PZ0fHY/IZjNO7Hm9gVB0jGtyZL7EGNp0CW9WUw4mPMLkKRjXI2I8l9m4QjC2lcWFLPZtjLszGuKYxsLGxilPZmc1AwsFrBT9mfbabaQTat5mSco9rk9zJYCtwzv8AJxD+MZGf7FoSsMMNMN9jsWOuVDeVmJFuzJZGNjYWDxUnO5EADp5Jjw3MM7/V1LV9fkvRNDzW3txdK27G4d/cNKzMTWE4jydHZj4ryFgMngMbsuKn4xjIwpEiLkIctLEpiQzAyULIIrkBWwbPi8DG/Ry+yuNtobR2ZVtWz7YLJAomnlnbdp2TXYmw4XEY5GLxOywIE7A+OtWjYXCRdXw0XNStdwUyXN0LUp+UleH9OerH+N3sNIj+OJMN7WNTyGuxNR1mXrDdPRd0z0rX9IwuBWkcR2K+NHb5x8+pE/a8N/Qjt7DsUjKTsHhIODxvTYimUEgAdT8SMqiEIWUx89v0lEEa9OXitrzuEx+YZka1sU04VvTtfhubNrrSTuWppCt509Ijbvpb+RPkjSQFeUtGSVeVtGSoeWNGKj5U0UKHlTRFGXuXi2UtzZdSShHk1EFOr+Sdb2J/uy0GRPgytDzDkrL+O1zIuL0uAmE1hdUjiLjfHcl1vVdbbpvD4pqnMdGLaYcZCf1maDLQr6kV9SK+pujHZVX6rFlYuAsnEYw0xiMbGc9D2r/GjwqZ/J/F/9oACAECAgY/AOBYlgCZ0eB+X3h36EcaitKXqJ2DugVYlRNYfNz5aZ2fWSj2cy7MItW6mmoJUJFv4doqXrI5md6gtTL5FrRaFILPGKR59hh43U00YiI6z00Pe8ebHAdzYfG9VX/jk7vn59ihsaaU3gD17hjhQvWHKy9lmFmHX5iJm4xLWPnbK+/ZqY3J+5cKBZyWWYSPu9Ba2IpgySg/jmfC4/PTTCeblPBV+6sg4uoaKZMaEfTDH5kezTk9Y7R3OoI3/j+KoweOQXTDzbSkHgIU4n3XqN7mTPM000tqvpx+p4h+Zx0T7yELaFmiNUza25l1/iKEGH00viSvyV1Q1Yk0oNnK6/qM804vszVLOmFyy4NZMDpzZXP1O1tSDPmbPqR/bBUUw2sW6GNU5xKjNG1gFspOMvLmZ8/8CpetY1p5xDJlB5pQTD+EiYXiCLI5GZYalu7HKmKZNfxRgkjof+f3/pTLWm2ceOqM8vp/72rC2M1qgrePN4+hZoFu8IMj3/ppoa/pTE4MmA+81p6kJflZaJqonNP200ss48zdqPuximQSt7qpeRHH/Z76ZncQl+IXMj5Gy+py00NT7e7UN4eYnGjZpizZlVYVhWGzCPTzE7D3s/feBzO2qbXWNtp/djoBx1hs0vt/UbPy89UqlC414k98ZqhYHWB+f4vzK6x3+4maYOtAKg3/ALExOAd3suJfz05kz64tLIv9xM+eIwdiwzuOvPT2ahd4JW7BUWwDmhKBEYtEcXUVIp5syoNUN8nIq1lz3Xt5iptcDrKaG6MTNsxGXffu07jCQnXlqkZWXyT/AOn9apIT6BKqfRVU1Um/LNQsNZVfZVXryu2qrfNk/kVUfmyfyKqPzJP5FVb5krtrA2Dly+2suTHyB1ZrEcl/5oFhcTHQIf329LtrFs5Y3/DWMBlntJeqr/E1ioCawyvLDI0KqwTQ6WqVLvNh0CjBYTmdJVj6SppLpH2lWNVjWNY1jWNYyVY1WLpTO2q59IlQRTCblXJrGCLgv//aAAgBAwIGPwD9Mw2MfAqLjTZpuejZpuVKouWCxgWFNbUUWuBU3Om4NdsNtR/ngdNnCsPBaLrgtcNwps0NwejhONaSxXbF+h//2gAIAQEBBj8A+VzjjHmybTFYR0kUxEfrnGn/AFK0rzygddeef0VYggKCGeMTHGJ/sHT5CTYnIbhublbfaEPWg7iaTkcpGk9GG6ZVfiYttnt6js7dMQppzmUlE95WXzmRV+YC7QNS9uThVuM9ETPE2nn2ELg3GPboowDt6Cd1uYymTuZmQz/LthmLdY/YxpzstlTPzICJ/agasTd+CrqbF2dTdtuCNtm71ooOSZbs/NWWLi1uLdlju9lIhfWLspIJKMxMDjlalnu2D5co+n5Nt9enSlUcIjrEU8AWse2wy5QDH9X8Tag1TBWWziwoSgMuQ3iujWu+0RF+HiLW2ghtwz0wIiOmJ7IkwjKj1A7GNr21c5p2VDNwuo6RlrYi3tAL1WrzJ4+x5oNKIkgiYCZjjGfTl5lh4ytOT4Mwtt1Efe2jTEOYe0SWF3f1/YxE/Pi43O9Ki2tgk2T6Z9AiOfbMuQMbFu1zfuO08QRcke3TnCUJi3+Jsk6RZxrjl3zuTn5PXrj5GZnojDN1koPZtiZKNvXE5w26yg2XpxwGlYSAW3X/AHvkY5pQC1jJmc8IgRioinF74kuomLvf3lcwJcSC3GZCzTV2hBXMHsH8hc3ikHdMQsmBbKjNjJGJKFrj0mfZxuO399Y7qwQEbO6SUFMixZEIzFauge0YHjb3O/GZbKNse1IDJ/exY+Fo5rGwy3LeIjiJU8tnZt7BahnrMUfXVjZWR1Vm/wD4SSDj5Cbi/ulWyY7bTEI+iK5jBf0Lar3dZ40tBfw9vP6RubvREx9pQswvwyu0tNuduajJsi4nNTbjMC0msCIWvUq0uVZ+xjctr25e1yUwm7K3ZDliYGEJqspDsCadFmt7wPzMTPinY32NvHTuFpPxduIx0m7R75A/WXjb9m2S7Bxb+3SlyiqptV896z7IDpEB+vhaEjAKUMAsBjKIEYpEYjzNp2Lw03T3rc2kUHkMwKUjUyvUgxESzq6n4am4Xte+o/pfiGIyOzbOQuyjPWsjzIHrnLmFZmavv+XjiUX1qq5VPYaAnH0xVHKWIu9tlt14Sks76xLNjbSJ6bm0MprK3qp1lFXR+J69D9+cOV5vjivDKY5oRMyNkn6q7an9vFokOb4ZLHtmMpgZPJCYPtd5/qKP4R4jzSc84WoIkjMpgRiI9JEWNPwksF2UzSzersShfCaS+Ct5iu5If3h0IwN9uhnvG5D0XN7OpT+hCP8AboH+GvDblxQtCQk2HPQIjGc4u/EW4jIX+7lBrUeVSbUc/hLbh0FpzqN/Mwi9Qz4fcbWJhFxHHlLLUS0feIZQNQ4gLtManQRLKCD71B/cxG6WlsCdk3O7ftKYjOKbgIVDGrDqiLrqNPl/M83YvFkgRWdhrW+4EOZEtbwJabij90ljC1z9TCXNUDpUUNtzIYKkssoYuZ6pUz1x82NpVnVubBtWHEVUpLM7kyioPcAwOt28RPVRbhAiIxnOURSAAMdM9gcHcvCBu7mYN3zxER3a/wCUHJ5p31+zTSHCIiMyMp6i1hHXYfZHC9w8RxKdtGa7TYxnl6eVm49lzafcfhL9vArWMCAxkIjGUREeiIjyH4fsCgStkFuF8wpmAyXFdpaty7Nw4e+/Ixtu4NGBbd2ynGIxMDBMCDKiCkioznk8jptjCd0fAo29EkMEb2lpKoApiukirL6mPCXg+3LVdtE/1Tc3DxkSDvII5n/2bgvr94rzZEozGeExPRMYhSRgFj1QGIiI+iI80b58RVbiQpPOeWCylk9NHZEcDd8R25Bl8OMx+MQ5QNzx9yPNoev+N6nmvvrkqU24Sxk5xHCIzyiuRGqfrYV4p3jPSyr2fbCiaULKOV7wOP8AesH+Wr3deOEeRF5uBtjbrB4vulIOQYcSDEqFU1AOpFw1R8xYvx3kouk+I7V+lcFJlcKdNvAW9tdNdpwzuOqPXrSygPU2y5t0TcsTtiWhbjnUyRQJ6YUifOfZ5cO8S2iinJYStLIioWNMECDxAuXRazvwr7GJ2qEXF/u90opJgnUZXtzzqlkhBEmy2635wBVv+H+IujvMbim7U7c/GVxenYMES1DPRHNJ88/EhY8Od/w5n7HIujd0+JYTZ7rs7WLYhJwMXAjM6c2Sro1uYRCP2+7Z73TXdb4sySizr17d0qF8SEZwOnDSGpvuaj7zFjuYOFVvuMiNsLSASkyz7nrkOtUBBpgR8+H2yXrZcWtMXChMSNdcVL1AGal1j1K8MO2cDRUZqZIEJQJrmlgFTM0kPq4FyGCxRcRMJghn0cCGcsNOzaLhSw0MkCEqWLmkwKiSpL2fLDbwpNpzEJtFSEvbMzA0oSZrlvT2cJfuP+i2AoFg7XkQ3DZ6wjuBEIaQjPXtE1/mOPEAAwIjGQxEZRER6PNjZTyLZNoFdxuAccm3J81tbM/LWvvzDEREZREcPKNsvm2DYmwVycTyvvhipaYp6y7PrN/MxcbTd8FuHIGxGZLMeZbQ+ocfa6mLPbAOWBZoXbiwuElCxhcEWXpKnF9a7hNFkail5DMRIiMV1iRwQiayGsKhwL5TI7hfTL7lrcidkfMtTGx+7Cn2NXUxd76m3iNzvBEXXEzMzSMQOQCU0rqEAro6+AvrrbrZ94vKi4YoDZFPUyYQyXJ2MRut3taW33SRzE0nMZ8zkxOi4+PXas8NlKnWjGFBrYhxxKizgpJAs1FDVl2l/Uowy52Tfru3uLqMr47kFXWtMSRQwtQF0szYXPVi8my8QXiLfc5I9zVQkpaw89RqWacfCkyoqtJf/gGD2xW5Dc7VBmdstqZh6xZNWlrraAGNVZ1aHXPDtuC7+M21jTcg2xMXASWXdsIe7fHWPU7ryXSiu42DalOJSYUAturhY8NfWIpC2Bvu6V62GPRB3V+2c2390WrcF+jVmIpH6g4y87dL45mXXe5XRMz+YD+HWP2VJDG27Jdsam2ZbPuUGlppk3gQBEQSiAiNKiNo1cuDstxZLjRNKLqcqnKy5GNpFYDcDzC4Q/i+8x/8x4bbVeHOW534cQs0zynzxy/Fn1VLwnbrEKEJz4zOZEU8TYwuFRmXMXlttmqjPcGRqj86FSLLno9bkT/OxlHR5nDpwZXoMWoOlwhLAy9buqyD+YOIbZXK7lc9BKITj7s/J5Y3Xw3dxMDdmW67Y6csjW7L4lHL2re4E6O3pYXDyJdxblLLS6VMg1LJjKtbB+fth1Dxpbx4vJdhEZGqyUu0YUR61xqNMau318fCba+0tkVZn3wSRF0VMYZSZn9YsSTd1tAGOmSeuP8AFiJnebPKc8snhOeXTlkWCmd4tZgetkyJy/Zw3cD3VNSw+HRVnGQ51MIcx98Yj9hWM43ZUxlnnAs9PD1MZTugz9CnT/cucSM7jOcfkP8A8rGU7jMfSh/+Ximd0jPLP8F2Xz9OliR/qg5/pU6P+cqxrOuU63HvgS4GcenvVLFn3sSe2eLXWhRGcA0iuF5z+XerY39hoYIXbltu5zBDAMCXWpFE51VrlNysKPWBh1+xgLJDpRuJiUxaNjjNHE9Jg1KZy8/W1KOx57bW3vGWLWZU3KcqxymC5avWyoxDp8QXzFZcyBuXoGSjjVnqXFNefY5PYwa4F7LoYKba7ZuD2ko56hQt4U83LqYXO6+FCbuIclwQ3UsFhDw1w1bjqtyrp7GBm58JGiOOczbhcDE/plJPL7uNBVjt0XOeWgxKgbVlVlpNAW1fZxybTZj9FuqP8GM12SAmOEUqCP7oxK1pWMFwmIGI4enECKgEY4REDGUejHUH9mMcAH9UY6sfqx1Y/Vjqj+rHEBn7MYy0wy+amMZnbqKfnlYz/wBMcbRE/SoP+2NW2tEpbMZVrWAFlPoqGIL5PjgfjtHpijWp63Zpr9P9l//Z"/>
  <ax:ocxPr ax:name="SigAllowFieldAttributions" ax:value="1"/>
  <ax:ocxPr ax:name="SigSignatureValue" ax:value="MIIHNAYJKoZIhvcNAQcCoIIHJTCCByECAQExDzANBgkqhkiG9w0BAQUFADALBgkqhkiG9w0BBwGgggStMIIEqTCCA5GgAwIBAgIQdxEphv4STDiAsmo7bAvmnTANBgkqhkiG9w0BAQUFADB+MQswCQYDVQQGEwJBTTEiMCAGA1UEChMZU3RhZmYgb2YgR292ZXJubWVudCBvZiBSQTFLMEkGA1UEAx5CAFMAdABhAGYAZgAgAG8AZgAgAEcAbwB2AGUAcgBuAG0AZQBuAHQAIABvAGYAIABSAEEAIABSAG8AbwB0ACAAQwBBMB4XDTIzMDMxMzE1Mjg1OFoXDTI2MDMxMzE1Mjg1OFowgY4xOzA5BgNVBAoeMgBTAHQAYQBmAGYAIABvAGYAIABHAG8AdgBlAHIAbgBtAGUAbgB0ACAAbwBmACAAUgBBMSgwJgYJKoZIhvcNAQkBExl0aWdyYW4uYXZpbnlhbkB5ZXJldmFuLmFtMSUwIwYDVQQDHhwFTwVrBWMFgAVhBXYAIAUxBX4FawV2BXUFYQV2MIIBIjANBgkqhkiG9w0BAQEFAAOCAQ8AMIIBCgKCAQEA0dm5LCl9zcX7pqGHy4ACr93srNJeG5NA9k7v7cF7aMa6RUmXP4XLEUm6xcN2vEscQHudQKLSaedSBpHBiD/w4VM3jU5PdmGdVpxSxLEES5tsO1UXNlN8pSUrkvzonsAAjBNqmvE9idvvreKQCoEfwrJ3RiXYDcHUUoqtRCppU/wMcrUI3N93Y86qEfsGhAOwHF2urV9HDw1cziSyZBlUWcRy4DoXVRuy490vBQMEnYDz6vZQJziVTPF7Tu74uNAvb6L2Tz5aZadu9ehrAZSxXgPSm4GhdlIFIVI6i9zd3p3g2J588QiJEQdXiVpCjjycFnEJ7MEO33oM4i18yTDOvQIDAQABo4IBEDCCAQwwDgYDVR0PAQH/BAQDAgTwMDsGA1UdJQQ0MDIGCCsGAQUFBwMBBggrBgEFBQcDAgYIKwYBBQUHAwMGCCsGAQUFBwMEBggrBgEFBQcDCDAdBgNVHQ4EFgQUikOB6NqUPyimBi0CWdICMrfmEu8wHwYDVR0jBBgwFoAU/x25xcIwxd3qndUT/NMsULRO0igwOAYDVR0fBDEwLzAtoCugKYYnaHR0cDovL3d3dy5nb3YuYW0vQ0FTdGFmZi9Hb3ZSb290Q0EuY3JsMEMGCCsGAQUFBwEBBDcwNTAzBggrBgEFBQcwAoYnaHR0cDovL3d3dy5nb3YuYW0vQ0FTdGFmZi9Hb3ZSb290Q0EuY3J0MA0GCSqGSIb3DQEBBQUAA4IBAQBv+Wg3bCWgMT7L/Kb96gFtw2Quz4TSSP4zVwX3KeCt6/V8b7VZ4/eCZk8mV518VfGKqjUq66k3jYMLSJTcBcTz8rvrsMXUGeava771M4+x98v1Zbz4CZnGpqSVEg8LQJHwW0f5QRQdWIz90+nRci5znX7qcTlOZwEZxBu0hijvJCuzQZYArG11xtu14U2PmTt8E6j1y4rizo+k5TaCYD5JQUEJPrTJETfETOdR0NAjkxzYK9jDdR/DePvjD3807/3l5bvnhbK8o/ZLXWO8QXw5fsPyCmTwsIfyCDbf6/Q2Lyry9z4L1Xrjy0R7lk2BOh30w3ZlJADnld2y3/gz/qd3MYICSzCCAkcCAQEwgZIwfjELMAkGA1UEBhMCQU0xIjAgBgNVBAoTGVN0YWZmIG9mIEdvdmVybm1lbnQgb2YgUkExSzBJBgNVBAMeQgBTAHQAYQBmAGYAIABvAGYAIABHAG8AdgBlAHIAbgBtAGUAbgB0ACAAbwBmACAAUgBBACAAUgBvAG8AdAAgAEMAQQIQdxEphv4STDiAsmo7bAvmnTANBgkqhkiG9w0BAQUFAKCBijAYBgkqhkiG9w0BCQMxCwYJKoZIhvcNAQcBMBwGCSqGSIb3DQEJBTEPFw0yNDAxMTIxMDE0MThaMCMGCSqGSIb3DQEJBDEWBBS5AbGCkYURF7Q0j5enohHoD2klmDArBgsqhkiG9w0BCRACDDEcMBowGDAWBBRE5xMFRVajmd/v2Zzf5CvSbEm8HjANBgkqhkiG9w0BAQEFAASCAQBoH22N+0tVeeG66Qj6GANO1tXAeUgmvDkjcfgeWt5CNz7DS9YXSCe1F6rqXSwnFjJcp7tYzrPRPZY25QU69pFAo/nPX+7MBl115vtMHZXulYeTr2U0JtYvAVyyN8yApQkBvjwql+SENOWuuOvjHYohLqm49oIlEXYyIakrynvLPA8O5hsiNi/5akj4KXqFEKUZumwPlMCBKsFb2G+QFLhTSAxpMs2DSXdw7VlHBIzM6pVrE3NBLH6rDStoHLzYrU7o2JiLwp82157anrGT2M9rOWagRJ/oYWEji55+CX/g/sbofPNPKo0+1LO897NDyyS1PSbMjKCfhdkvuDhR57ZH"/>
</ax:ocx>
</file>

<file path=xl/activeX/activeX2.xml><?xml version="1.0" encoding="utf-8"?>
<ax:ocx xmlns:ax="http://schemas.microsoft.com/office/2006/activeX" xmlns:r="http://schemas.openxmlformats.org/officeDocument/2006/relationships" ax:classid="{88FA53CA-BD27-11D7-92F0-00104B2E9C47}" ax:persistence="persistPropertyBag">
  <ax:ocxPr ax:name="ArDigSig" ax:value="ArDigSig"/>
  <ax:ocxPr ax:name="SigVersion" ax:value="40600000"/>
  <ax:ocxPr ax:name="SigSerialNumber" ax:value="0"/>
  <ax:ocxPr ax:name="SigValueKind" ax:value="4"/>
  <ax:ocxPr ax:name="SigKind" ax:value="1"/>
  <ax:ocxPr ax:name="SigXpCompatible" ax:value="2"/>
  <ax:ocxPr ax:name="SigSizePack" ax:value="mBsAAL8NAAA="/>
  <ax:ocxPr ax:name="SigDrawingDetails" ax:value="1"/>
  <ax:ocxPr ax:name="SigDrawTitles" ax:value="0"/>
  <ax:ocxPr ax:name="SigHashAlg" ax:value="32772"/>
  <ax:ocxPr ax:name="SigImageFormat" ax:value="8"/>
  <ax:ocxPr ax:name="SigExcelScope" ax:value="1"/>
  <ax:ocxPr ax:name="SigExcelApplSigningElements" ax:value="1"/>
  <ax:ocxPr ax:name="SigExcelSheetNumber" ax:value="2"/>
  <ax:ocxPr ax:name="SigExcelSelectionPack" ax:value="AQAAAAEAAAB5AAA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Story" ax:value="0"/>
  <ax:ocxPr ax:name="SigWordScope" ax:value="1"/>
  <ax:ocxPr ax:name="SigWordApplSigningElements" ax:value="1"/>
  <ax:ocxPr ax:name="SigWordSectionsPack" ax:value="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="/>
  <ax:ocxPr ax:name="SigWordApplField" ax:value="1"/>
  <ax:ocxPr ax:name="SigSignatureClearPolicy" ax:value="0"/>
  <ax:ocxPr ax:name="SigAllowReason" ax:value="0"/>
  <ax:ocxPr ax:name="SigWordFormFieldsAndControls" ax:value="0"/>
  <ax:ocxPr ax:name="SigCustomFieldPack0" ax:value="AAAAAAAAAAAAAAAAAAAAAA=="/>
  <ax:ocxPr ax:name="SigCustomFieldPack1" ax:value="AAAAAAAAAAAAAAAAAAAAAA=="/>
  <ax:ocxPr ax:name="SigCustomFieldPack2" ax:value="AAAAAAAAAAAAAAAAAAAAAA=="/>
  <ax:ocxPr ax:name="SigCustomFieldPack3" ax:value="AAAAAAAAAAAAAAAAAAAAAA=="/>
  <ax:ocxPr ax:name="SigCustomFieldPack4" ax:value="AAAAAAAAAAAAAAAAAAAAAA=="/>
  <ax:ocxPr ax:name="SigAllowTitle" ax:value="0"/>
  <ax:ocxPr ax:name="SigDrawingMethod" ax:value="1"/>
  <ax:ocxPr ax:name="SigLogoFormat" ax:value="-2147483648"/>
  <ax:ocxPr ax:name="SigImageType" ax:value="2"/>
  <ax:ocxPr ax:name="SigFontSize" ax:value="0"/>
  <ax:ocxPr ax:name="SigFontColor" ax:value="0"/>
  <ax:ocxPr ax:name="SigWordActiveXObjectInformation" ax:value="1"/>
  <ax:ocxPr ax:name="SigEmptyFieldLabel" ax:value="CoSign Digital Signature"/>
  <ax:ocxPr ax:name="SigTimePack" ax:value="SgBhAG4AIAAxADIAIAAyADAAMgA0ACAAMgA6ADEANAAgAFAATQAAAAAAAAAAAAAAAAAAAAAAAAAAAAAAAAAAAAAAAAAAAAAAAAAAAAAAAAAAAAAAAAAAAAAAAAAAAAAAAAAAAAAAAAAAAAAAAAAAAAAAAAAAAAAAAAAAAAAAAADoBwEABQAMAA4ADgAXAAAA8AAAAA=="/>
  <ax:ocxPr ax:name="SigTimeFormatPack" ax:value="aAA6AG0AbQAgAHQAdAAAAAAAAAAAAAAAAAAAAAAAAAAAAAAAAAAAAAAAAAAAAAAAAAAAAAAAAAAAAAAAAAAAAE0ATQBNACAAZAAgAHkAeQB5AHkAAAAAAAAAAAAAAAAAAAAAAAAAAAAAAAAAAAAAAAAAAAAAAAAAAAAAAAAAAAAAAAAA"/>
  <ax:ocxPr ax:name="SigName" ax:value="2,ArGrDigsig1"/>
  <ax:ocxPr ax:name="SigImageGraphics" ax:value="/9j/4RHTRXhpZgAATU0AKgAAAAgABwESAAMAAAABAAEAAAEaAAUAAAABAAAAYgEbAAUAAAABAAAAagEoAAMAAAABAAIAAAExAAIAAAAdAAAAcgEyAAIAAAAUAAAAj4dpAAQAAAABAAAApAAAANAACvyAAAAnEAAK/IAAACcQQWRvYmUgUGhvdG9zaG9wIENDIChXaW5kb3dzKQAyMDIzOjAzOjE1IDA4OjQyOjExAAAAA6ABAAMAAAABAAEAAKACAAQAAAABAAAA0KADAAQAAAABAAAAZAAAAAAAAAAGAQMAAwAAAAEABgAAARoABQAAAAEAAAEeARsABQAAAAEAAAEmASgAAwAAAAEAAgAAAgEABAAAAAEAAAEuAgIABAAAAAEAABCdAAAAAAAAAEgAAAABAAAASAAAAAH/2P/tAAxBZG9iZV9DTQAB/+4ADkFkb2JlAGSAAAAAAf/bAIQADAgICAkIDAkJDBELCgsRFQ8MDA8VGBMTFRMTGBEMDAwMDAwRDAwMDAwMDAwMDAwMDAwMDAwMDAwMDAwMDAwMDAENCwsNDg0QDg4QFA4ODhQUDg4ODhQRDAwMDAwREQwMDAwMDBEMDAwMDAwMDAwMDAwMDAwMDAwMDAwMDAwMDAwM/8AAEQgATQCg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VbqHUMTpuJbm5tracahu6yx3AHh+8573eyutnvsf7GJAXoNbU2UO+6rHpffc8V1VNL7LHEBrWtG573ud9FrGrN6Z1fqWba039Kuwsa1pdVbdZXvAhpYMnFY/wBXHfZu+h+l2f4b0lT+uzTl9Mo6M0ua7rGVTiOeyNzap+05Vmv5v2bHtYniBMxAka9iJef+Krpbt4Obi9QxKc3Ef6uPkMFlVkFu5p+i7a8Ne3+0joFGOyl73VnbW8NArGjW7B6fsH5vsbX7P5COmGr028d1KTOcGgucQANSTwAE6z+o9PHUbacfIh2Cwm2+k6i1w0x6rWxssx2u33WV/wClqx/8F6rERROugU1LPrd0oFzcVuT1AsO1zsPGuvZPlfVWcd/9i1Rxvrj0S3Krwsh9uBl3/wA1RnU2Yzn/AJv6N2QxlT9zvoN9RbjQGiAg5uFi52NZi5lTL8e0RZVYNzSPgU68e3DIf4QMv+irVNITrl8N931a6rjdJttfd0XqE19NstO52Nc2XDpz7ne+zGtq/oPq2PuZ6f2f/hF044QlAxo7xkOKMu4UokAgdzwkDKyev/WXB6DVXZlV3XOt3ltWOze/ZU31MjIc0uZtox2fz1i1WPD2h7dQdR8CgYkASINSuj34d1P/0PVUkkklKSSSSUpJDuyKMep999jaaaxufZYQ1rQPznvfDWrFH1pGYHfsLByOqASBe0CjGkHZH2vMNXq/+glWUnRhKWsRYGhO0R/enL0RUTW7unhc101o+svUP23b7+k4by3o9Jja+xhNd3VrGDdvf6vqU4Hq/wAzX+selXbas3rN31y6rmD6u7MDEqzqXW5QY+26ynGDmsIvt/U2O+2v34u2mv6Hr/zf84m+rlX1u6fTkdIwT021nTcixj8a0XU2Blr3ZdFldlT8pnoXV3bqN1X6P+Z9T1KXqeOIwxylxR4yNNfkxH0ynf73H+r/APYi276F7hc7TU7qf1ytynicXoNP2fHkc5WU1l2XYx7T/gcP0Kdj/wDTIeR9da8Cm1nWcK7pmcyp1lFNhFlWQ5oP6DBzaZrut/m/0Vjabv0v82tH6sdKt6X0imrKIfnXF2TnWQAX5Fx9bIc7Z7XbHO9Ld/o6lGIyxwlMijL9XDx4v52UJf7P0f8AVU7mvq6ySSSiSpJYH106tndN6TW3pjgzqXUMmnCwXuALW23O+m4PDme2pln0lLovV+pMur6V1+n0up7Sa8ioF2NktaCXW02tbtoubt/T4t/ov/Pp/R/QcIExMhWnS/VX73Cp3Ukk3Kap4T62fXD6udR+rWRd07LquzMPIx7aqHzXcLKr6S51VNwru/m/U99S7pzmsYXOIa0CSToAAJkys/qX1d6H1Rrhn4NOQ5wg2OYBYO3svbtuY7+pYub6ri9axK2fVj17MvA6y5uNiZjyHZFFf851LHynP/pNf2Bl/wBkyNvq/wCCv/wVinAhOMMcSYkSJJn+5Lg4+GX9TgnJGo1Xx8ezq3SOv/WS6XnquLfj9Or1GzBrbazH/Rvaxzbcy02Zdnu/Pp/m12GMAMesDgMb+QKh1UU4nRXYmPWG+oxuHiUs01s/V6q2aO2trb7v+Dqr3rSYA1oaOBoPgEyc7iO1y4f7sRCKaf/R9VSSTFJSlj9T68+rKPS+lU/b+qw3fUDtqoD9W39Qv93oV7P0jKW/rN/+Cq/PQusdUzcjN/YnRSBmEB2bmkbq8Op3Dn/mWZ1zP6Jif+hF36utLpfSsTpWKMbFaYJL7bXndZbY7+dycm0+67It/wAJY5SCIiBKet6xh/3WT+p/VU5uN9WGX3jN69ceq5YO5ldgjEpJJ9uHgndX7W7Wevkevk/o/wCcWtmZOPg4l2XkO2UY1brbHRMMYNzoaPc72o5MBcBkfWLOz+p09P63SzF6bj5gvyraC5wra219XSsPq4sGzG+0ZFdWU+3/AAtX2f8ARY9X6VPxwnnlqbjDcD9GH7uLH+9/VigmnovqnUzJxLeuvc1+T1l/r2FpDvTrb+ixMHc1rPdhVD0rv+7f2laeR0zHuya80TVl1DY2+sw41k7jRZo5ttG73enZ/wBbWL9U+pY1H1Tb1HKe2mg35dtjwD6bA7LyOA3dspZu/sMV7rnWnYLKsbD9J/Uc1thwxe4toAqaLL8nJtZu242PW71Hbf57+Z/wnqJs7OWXCDuYj+5j/Rv+pjUNg4H1/rf1OkdJFsfZMbI6tkWN9jmehW+vp0P9zG+rlvc//SeljWLqOh5d2d0Xp+bfHrZWNTdbAgbrK2WPgf1nLzDE6h1frmTdgZVmPXR9YbGXZ3VKXOY2vFxWPst6T9KymrJ+yVsyPR9b1qKcm37d/OP9H0Tp31n6Fl25ONjXtY3BrFhc8enW7HAj7ZjW2bWX4VbmPqdlV/ofZ/o/SssfmiYxjjqzDQkD9L9Men/Wf+k1DXV2UlVr6p02zHqyq8uh+NkPFdNzbGlljy70m11WB2yyx1g9PYz89WZVdLmfWHpDuq4TK6nivKxbq8vDscNzW30u9Sk2N/Oqd/N2/wDBvV7EsvsoY/Iq9C4tHqVBweGu/ODbG/zjP3H/APgdaKkSAJJgDlG7FeNqXSTAg6hOgpSy247sjrxy7Wu9LBo9LGJA2my478qytwd7ttVWPT72ez9Mr2Vl4uJQ7Iy768ehkb7rXBjGydrd1jy1rfcVi+pldeuONVVZi9EbrfkWB1VuWSd3o4tZ2W04X/cnKsb+t/zGN+j/AFhPgDqfljVGR6d+H+upv4b/ALdknNa4OxK5rxIMh5+jfk/1fb6OP/wfqWfQyFopmtDWho0A0ACdNJvwU//S9VWd9YOpv6Z0q7KprF2T7asWg/4S+1zacart9K6xm/8AkLRWF9YxU7N6EL49L9pNOun6QY+W7G/8G2J+KIlMCWo1JH73COLh/wAJRbXROlN6ThFlthyMu5xuzst/Ntzh+ks7bKm/zdFX+Cp2LSWD9b2E4OK99P2np9OXTZ1KjabN2MA8Pe6hrbHX149zqMmyr0/5ulVMb6wfV3oWN9nr6mzNx3ub+zcOl/2nJAeB6eDTXW63IuZ6n9Ffd/N+r9m/mqak4wnMe5rIyOtD/m+n/ofuK0Gmzs9c6vT0jp78uxvrWEirFxmmH3Xv9lGLT9JzrLX/ALrf5vfZ+YqnS/q5U3o+Ri9Ua3Jyeq77OqvEw+y3+crrf9NlOO39Di7f5v096D0np+d1PPb17rdPoPYI6X09x3HHYf5zIyPzft2V+7/2lr/R/wA56i6HhAngjwROpo5CP3h8sI/3Edb+xyfq99Xq+j/V+rodzxm1Vi1r3WMAD222WXFllTjY36N3pv8A31kfXLoVWazpGHiW2YdxsOFSKC0Ri2sB6i39IRtrrw8X27PU/wBF/hV1p4WXjg5nXcjIcw+l06v7LQ4kEGy7ZkZj2/1GMxaf+3kcc5CRnfygy+p9H/dJIsNTN+o31fy+nYvTG0HFw8S4XNZju2Of7XU21X3Q++yvJqfsyf0nr2/6ZHz/AKofV7qD6rMjDbuoq+zsFTn0j0QZGM9mM+pluO3/AENn6NbKSj4pfvH7VPK3/wCLrodrrQy7Mx8d7jbTh05DmY+PeTv+2YWPG2m9rt+z6dNfqfo6VXv+oHUHOs+z/WPPay4susF4ZcXZFX8xdu/Q/oWfo/1X/CelX+k/R1en2SFe28tBoc1rx2eCWkfunaWub/XTo5cg0EqGnkqg8+/oH1mf1NvVm9XoqyvS+zWUMxnnGdVufYyz0LMxz/tVdj97bfV/4L+b3+pLD+r/AF2rpOZ0bI6mL6r2XNx88td9pZ62536Rrnurs9J1jtr22V+z/Qq8erZ9FrmZvTbmsBht+KRk1kHuWM9LLZ/7Cf21Kv6y9CfYKXZldFxMCnJnHsM/u05Yptd/mJ5OUj5QQK1hGOnD8uuP91FBn0LFy8LpWNg5fpmzErbQ19RcWvZW0Vst/SgPY97W++v9J/xiH1e3rvq0Y/SKKf0oc6/MySTXUGlm1jcaostyLbt79n6Stlfp+9aYIIBHB4SUfF6jKgbs1+ilwMX6p77vtXXc2zrWQCHVMuaGY1cDbNPT65x/U1/nbvWet9oDQAOwhOklKcpGydthtGP92HywUpJJJNU//9P0bq3Ub8Cqt9GFfnOsds20AHbpO+6TvbX/AFK7FyvWOsdU61023Cf0mzpznFr6crIyqaLKbqz62PktrP6X9BbTv/4tdymUkMkIgXiE5dzKQ/6KNe9PH9P+uHV8sW02Y/TaMnEIZd62cWB8tY9uXQ1mNd+qX7/0X6V/+jUsHH6uLbMnpGH9X6LbN3qX473vcZMu3uoxqHP9/wBP3rpMn9mep+teh6mz/C7N2yf+E/we9ZeV/wAytzftH2D1ZOzb6XqT32el+m+l+6pI5cRMuHFwWPVXFkH/AKUj6VUe/kxDfr9Im3pAGkxXku/9GsRmU/XJw9+Z05n9XFvd/wBVmsUuh/ZPWt+xfb/s+xsfbPW9Ofzfs/7S/WvofS9P9B/1xbKZLKP0YwrpUAP++VXiXDtxPrWGGOq4ocdGhuC7k6D6Wa9Br6P9ba6hW3rtMyXOs/Z7Q5xOri6MoV+938hdCnQGWY/d/wDC8X/eK4R4/aXmn9F+uT9G/WRjD4jp9X/frnKJ6D9ddP8Asp/+F9H/AJNdOknDmcg6Yz54eX/9VK4R4/aXmB0H66gz/wA6JHgen0fwsTfsH66x/wCKkfH9nUf+lF1CSP3rJ2xf+Ecv/wCqlUPH7S8weh/XQ/8ArTAf+0+n/wBKpX9A+tGTjnGy+s42XU6N7b+nMcDH71fr+n/0V06SaM2QkVwcXSsWLi/5kFcI8ftLw/8AzI+sdFjLendaqwX1/Rbj4hqZHucWvxxkvxnsc+z6D6P3F2HT68yrDpqzbm5GUxgbbe1nph7gNbPS3P2blYSQyzySIGTcf1RGSaUkkko1KSSSSU//2f/tGgBQaG90b3Nob3AgMy4wADhCSU0EJQAAAAAAEAAAAAAAAAAAAAAAAAAAAAA4QklNBDoAAAAAARkAAAAQAAAAAQAAAAAAC3ByaW50T3V0cHV0AAAABQAAAABQc3RTYm9vbAEAAAAASW50ZWVudW0AAAAASW50ZQAAAABDbHJtAAAAD3ByaW50U2l4dGVlbkJpdGJvb2wAAAAAC3ByaW50ZXJOYW1lVEVYVAAAABsASwB5AG8AYwBlAHIAYQAgAFQAQQBTAEsAYQBsAGYAYQAgADQANQA1ADEAYwBpACAASwBYAAAAAAAPcHJpbnRQcm9vZlNldHVwT2JqYwAAAAwAUAByAG8AbwBmACAAUwBlAHQAdQBwAAAAAAAKcHJvb2ZTZXR1cAAAAAEAAAAAQmx0bmVudW0AAAAMYnVpbHRpblByb29mAAAACXByb29mQ01ZSwA4QklNBDsAAAAAAi0AAAAQAAAAAQAAAAAAEnByaW50T3V0cHV0T3B0aW9ucwAAABcAAAAAQ3B0bmJvb2wAAAAAAENsYnJib29sAAAAAABSZ3NNYm9vbAAAAAAAQ3JuQ2Jvb2wAAAAAAENudENib29sAAAAAABMYmxzYm9vbAAAAAAATmd0dmJvb2wAAAAAAEVtbERib29sAAAAAABJbnRyYm9vbAAAAAAAQmNrZ09iamMAAAABAAAAAAAAUkdCQwAAAAMAAAAAUmQgIGRvdWJAb+AAAAAAAAAAAABHcm4gZG91YkBv4AAAAAAAAAAAAEJsICBkb3ViQG/gAAAAAAAAAAAAQnJkVFVudEYjUmx0AAAAAAAAAAAAAAAAQmxkIFVudEYjUmx0AAAAAAAAAAAAAAAAUnNsdFVudEYjUHhsQFIAAAAAAAAAAAAKdmVjdG9yRGF0YWJvb2wBAAAAAFBnUHNlbnVtAAAAAFBnUHMAAAAAUGdQQwAAAABMZWZ0VW50RiNSbHQAAAAAAAAAAAAAAABUb3AgVW50RiNSbHQAAAAAAAAAAAAAAABTY2wgVW50RiNQcmNAWQAAAAAAAAAAABBjcm9wV2hlblByaW50aW5nYm9vbAAAAAAOY3JvcFJlY3RCb3R0b21sb25nAAAAAAAAAAxjcm9wUmVjdExlZnRsb25nAAAAAAAAAA1jcm9wUmVjdFJpZ2h0bG9uZwAAAAAAAAALY3JvcFJlY3RUb3Bsb25nAAAAAAA4QklNA+0AAAAAABAASAAAAAEAAQBIAAAAAQABOEJJTQQmAAAAAAAOAAAAAAAAAAAAAD+AAAA4QklNBA0AAAAAAAT///9qOEJJTQQZAAAAAAAEAAAAHjhCSU0D8wAAAAAACQAAAAAAAAAAAQA4QklNJxAAAAAAAAoAAQAAAAAAAAAB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BOEJJTQQCAAAAAAAEAAAAADhCSU0EMAAAAAAAAgEBOEJJTQQtAAAAAAAGAAEAAAACOEJJTQQIAAAAAAAQAAAAAQAAAkAAAAJAAAAAADhCSU0EHgAAAAAABAAAAAA4QklNBBoAAAAAA0kAAAAGAAAAAAAAAAAAAABkAAAA0AAAAAoAVQBuAHQAaQB0AGwAZQBkAC0AMgAAAAEAAAAAAAAAAAAAAAAAAAAAAAAAAQAAAAAAAAAAAAAA0AAAAGQAAAAAAAAAAAAAAAAAAAAAAQAAAAAAAAAAAAAAAAAAAAAAAAAQAAAAAQAAAAAAAG51bGwAAAACAAAABmJvdW5kc09iamMAAAABAAAAAAAAUmN0MQAAAAQAAAAAVG9wIGxvbmcAAAAAAAAAAExlZnRsb25nAAAAAAAAAABCdG9tbG9uZwAAAGQAAAAAUmdodGxvbmcAAADQ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BkAAAAAFJnaHRsb25nAAAA0A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I/8AAAAAAAADhCSU0EFAAAAAAABAAAAAY4QklNBAwAAAAAELkAAAABAAAAoAAAAE0AAAHgAACQYAAAEJ0AGAAB/9j/7QAMQWRvYmVfQ00AAf/uAA5BZG9iZQBkgAAAAAH/2wCEAAwICAgJCAwJCQwRCwoLERUPDAwPFRgTExUTExgRDAwMDAwMEQwMDAwMDAwMDAwMDAwMDAwMDAwMDAwMDAwMDAwBDQsLDQ4NEA4OEBQODg4UFA4ODg4UEQwMDAwMEREMDAwMDAwRDAwMDAwMDAwMDAwMDAwMDAwMDAwMDAwMDAwMDP/AABEIAE0AoA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lW6h1DE6biW5uba2nGobussdwB4fvOe93srrZ77H+xiQF6DW1NlDvuqx6X33PFdVTS+yxxAa1rRue97nfRaxqzemdX6lm2tN/SrsLGtaXVW3WV7wIaWDJxWP8AVx32bvofpdn+G9JU/rs05fTKOjNLmu6xlU4jnsjc2qftOVZr+b9mx7WJ4gTMQJGvYiXn/iq6W7eDm4vUMSnNxH+rj5DBZVZBbuafou2vDXt/tI6BRjspe91Z21vDQKxo1uwen7B+b7G1+z+Qjphq9NvHdSkznBoLnEADUk8ABOs/qPTx1G2nHyIdgsJtvpOotcNMeq1sbLMdrt91lf8Apasf/BeqxEUTroFNSz63dKBc3Fbk9QLDtc7Dxrr2T5X1VnHf/YtUcb649Etyq8LIfbgZd/8ANUZ1NmM5/wCb+jdkMZU/c76DfUW40BogIObhYudjWYuZUy/HtEWVWDc0j4FOvHtwyH+EDL/oq1TSE65fDfd9Wuq43SbbX3dF6hNfTbLTudjXNlw6c+53vsxrav6D6tj7men9n/4RdOOEJQMaO8ZDijLuFKJAIHc8JAysnr/1lweg1V2ZVd1zrd5bVjs3v2VN9TIyHNLmbaMdn89YtVjw9oe3UHUfAoGJAEiDUro9+HdT/9D1VJJJJSkkkklKSQ7sijHqfffY2mmsbn2WENa0D8573w1qxR9aRmB37CwcjqgEgXtAoxpB2R9rzDV6v/oJVlJ0YSlrEWBoTtEf3py9EVE1u7p4XNdNaPrL1D9t2+/pOG8t6PSY2vsYTXd1axg3b3+r6lOB6v8AM1/rHpV22rN6zd9cuq5g+ruzAxKs6l1uUGPtuspxg5rCL7f1Njvtr9+Ltpr+h6/83/OJvq5V9bun05HSME9NtZ03IsY/GtF1NgZa92XRZXZU/KZ6F1d26jdV+j/mfU9Sl6njiMMcpcUeMjTX5MR9Mp3+9x/q/wD2Itu+he4XO01O6n9crcp4nF6DT9nx5HOVlNZdl2Me0/4HD9CnY/8A0yHkfXWvAptZ1nCu6ZnMqdZRTYRZVkOaD+gwc2ma7rf5v9FY2m79L/NrR+rHSrel9IpqyiH51xdk51kAF+RcfWyHO2e12xzvS3f6OpRiMscJTIoy/Vw8eL+dlCX+z9H/AFVO5r6uskkkokqSWB9dOrZ3Tek1t6Y4M6l1DJpwsF7gC1ttzvpuDw5ntqZZ9JS6L1fqTLq+ldfp9Lqe0mvIqBdjZLWgl1tNrW7aLm7f0+Lf6L/z6f0f0HCBMTIVp0v1V+9wqd1JJNymqeE+tn1w+rnUfq1kXdOy6rszDyMe2qh813Cyq+kudVTcK7v5v1PfUu6c5rGFziGtAkk6AACZMrP6l9Xeh9Ua4Z+DTkOcINjmAWDt7L27bmO/qWLm+q4vWsStn1Y9ezLwOsubjYmY8h2RRX/OdSx8pz/6TX9gZf8AZMjb6v8Agr/8FYpwITjDHEmJEiSZ/uS4OPhl/U4JyRqNV8fHs6t0jr/1kul56ri34/Tq9Rswa22sx/0b2sc23MtNmXZ7vz6f5tdhjADHrA4DG/kCodVFOJ0V2Jj1hvqMbh4lLNNbP1eqtmjtra2+7/g6q960mANaGjgaD4BMnO4jtcuH+7EQimn/0fVUkkxSUpY/U+vPqyj0vpVP2/qsN31A7aqA/Vt/UL/d6Fez9Iylv6zf/gqvz0LrHVM3Izf2J0UgZhAdm5pG6vDqdw5/5lmdcz+iYn/oRd+rrS6X0rE6VijGxWmCS+2153WW2O/ncnJtPuuyLf8ACWOUgiIgSnresYf91k/qf1VObjfVhl94zevXHquWDuZXYIxKSSfbh4J3V+1u1nr5Hr5P6P8AnFrZmTj4OJdl5DtlGNW62x0TDGDc6Gj3O9qOTAXAZH1izs/qdPT+t0sxem4+YL8q2gucK2ttfV0rD6uLBsxvtGRXVlPt/wALV9n/AEWPV+lT8cJ55am4w3A/Rh+7ix/vf1YoJp6L6p1MycS3rr3Nfk9Zf69haQ7062/osTB3Naz3YVQ9K7/u39pWnkdMx7smvNE1ZdQ2NvrMONZO40WaObbRu93p2f8AW1i/VPqWNR9U29RyntpoN+XbY8A+mwOy8jgN3bKWbv7DFe651p2CyrGw/Sf1HNbYcMXuLaAKmiy/JybWbtuNj1u9R23+e/mf8J6ibOzllwg7mI/uY/0b/qY1DYOB9f639TpHSRbH2TGyOrZFjfY5noVvr6dD/cxvq5b3P/0npY1i6joeXdndF6fm3x62VjU3WwIG6ytlj4H9Zy8wxOodX65k3YGVZj10fWGxl2d1SlzmNrxcVj7Lek/SspqyfslbMj0fW9ainJt+3fzj/R9E6d9Z+hZduTjY17WNwaxYXPHp1uxwI+2Y1tm1l+FW5j6nZVf6H2f6P0rLH5omMY46sw0JA/S/THp/1n/pNQ11dlJVa+qdNsx6sqvLofjZDxXTc2xpZY8u9JtdVgdsssdYPT2M/PVmVXS5n1h6Q7quEyup4rysW6vLw7HDc1t9LvUpNjfzqnfzdv8Awb1exLL7KGPyKvQuLR6lQcHhrvzg2xv84z9x/wD4HWipEgCSYA5RuxXjal0kwIOoToKUstuO7I68cu1rvSwaPSxiQNpsuO/KsrcHe7bVVj0+9ns/TK9lZeLiUOyMu+vHoZG+61wYxsna3dY8ta33FYvqZXXrjjVVWYvRG635FgdVblknd6OLWdltOF/3JyrG/rf8xjfo/wBYT4A6n5Y1Rkenfh/rqb+G/wC3ZJzWuDsSua8SDIefo35P9X2+jj/8H6ln0MhaKZrQ1oaNANAAnTSb8FP/0vVVnfWDqb+mdKuyqaxdk+2rFoP+Evtc2nGq7fSusZv/AJC0VhfWMVOzehC+PS/aTTrp+kGPluxv/BtifiiJTAlqNSR+9wji4f8ACUW10TpTek4RZbYcjLucbs7Lfzbc4fpLO2ypv83RV/gqdi0lg/W9hODivfT9p6fTl02dSo2mzdjAPD3uoa2x19ePc6jJsq9P+bpVTG+sH1d6FjfZ6+pszcd7m/s3Dpf9pyQHgeng011utyLmep/RX3fzfq/Zv5qmpOMJzHuayMjrQ/5vp/6H7itBps7PXOr09I6e/Lsb61hIqxcZph917/ZRi0/Sc6y1/wC63+b32fmKp0v6uVN6PkYvVGtycnqu+zqrxMPst/nK63/TZTjt/Q4u3+b9Peg9J6fndTz29e63T6D2COl9Pcdxx2H+cyMj837dlfu/9pa/0f8AOeouh4QJ4I8ETqaOQj94fLCP9xHW/scn6vfV6vo/1fq6Hc8ZtVYta91jAA9ttllxZZU42N+jd6b/AN9ZH1y6FVms6Rh4ltmHcbDhUigtEYtrAeot/SEba68PF9uz1P8ARf4VdaeFl44OZ13IyHMPpdOr+y0OJBBsu2ZGY9v9RjMWn/t5HHOQkZ38oMvqfR/3SSLDUzfqN9X8vp2L0xtBxcPEuFzWY7tjn+11NtV90Pvsryan7Mn9J69v+mR8/wCqH1e6g+qzIw27qKvs7BU59I9EGRjPZjPqZbjt/wBDZ+jWyko+KX7x+1Tyt/8Ai66Ha60MuzMfHe4204dOQ5mPj3k7/tmFjxtpva7fs+nTX6n6OlV7/qB1BzrPs/1jz2suLLrBeGXF2RV/MXbv0P6Fn6P9V/wnpV/pP0dXp9khXtvLQaHNa8dnglpH7p2lrm/106OXINBKhp5KoPPv6B9Zn9Tb1ZvV6Ksr0vs1lDMZ5xnVbn2Ms9CzMc/7VXY/e231f+C/m9/qSw/q/wBdq6TmdGyOpi+q9lzcfPLXfaWetud+ka57q7PSdY7a9tlfs/0KvHq2fRa5mb025rAYbfikZNZB7ljPSy2f+wn9tSr+svQn2Cl2ZXRcTApyZx7DP7tOWKbXf5ieTlI+UECtYRjpw/Lrj/dRQZ9CxcvC6VjYOX6ZsxK20NfUXFr2VtFbLf0oD2Pe1vvr/Sf8Yh9Xt676tGP0iin9KHOvzMkk11BpZtY3GqLLci27e/Z+krZX6fvWmCCARweElHxeoyoG7NfopcDF+qe+77V13Ns61kAh1TLmhmNXA2zT0+ucf1Nf5271nrfaA0ADsITpJSnKRsnbYbRj/dh8sFKSSSTVP//T9G6t1G/AqrfRhX5zrHbNtAB26Tvuk721/wBSuxcr1jrHVOtdNtwn9Js6c5xa+nKyMqmiym6s+tj5Laz+l/QW07/+LXcplJDJCIF4hOXcykP+ijXvTx/T/rh1fLFtNmP02jJxCGXetnFgfLWPbl0NZjXfql+/9F+lf/o1LBx+ri2zJ6Rh/V+i2zd6l+O973GTLt7qMahz/f8AT966TJ/ZnqfrXoeps/wuzdsn/hP8HvWXlf8AMrc37R9g9WTs2+l6k99npfpvpfuqSOXETLhxcFj1VxZB/wClI+lVHv5MQ36/SJt6QBpMV5Lv/RrEZlP1ycPfmdOZ/Vxb3f8AVZrFLof2T1rfsX2/7PsbH2z1vTn837P+0v1r6H0vT/Qf9cWymSyj9GMK6VAD/vlV4lw7cT61hhjquKHHRobgu5Og+lmvQa+j/W2uoVt67TMlzrP2e0OcTq4ujKFfvd/IXQp0BlmP3f8AwvF/3iuEeP2l5p/Rfrk/Rv1kYw+I6fV/365yieg/XXT/ALKf/hfR/wCTXTpJw5nIOmM+eHl//VSuEeP2l5gdB+uoM/8AOiR4Hp9H8LE37B+usf8AipHx/Z1H/pRdQkj96ydsX/hHL/8AqpVDx+0vMHof10P/AK0wH/tPp/8ASqV/QPrRk45xsvrONl1Oje2/pzHAx+9X6/p/9FdOkmjNkJFcHF0rFi4v+ZBXCPH7S8P/AMyPrHRYy3p3WqsF9f0W4+IamR7nFr8cZL8Z7HPs+g+j9xdh0+vMqw6as25uRlMYG23tZ6Ye4DWz0tz9m5WEkMs8kiBk3H9URkmlJJJKNSkkkklP/9kAOEJJTQQhAAAAAABTAAAAAQEAAAAPAEEAZABvAGIAZQAgAFAAaABvAHQAbwBzAGgAbwBwAAAAEgBBAGQAbwBiAGUAIABQAGgAbwB0AG8AcwBoAG8AcAAgAEMAQwAAAAEAOEJJTQQGAAAAAAAHAAMBAQABAQD/4Q3naHR0cDovL25zLmFkb2JlLmNvbS94YXAvMS4wLwA8P3hwYWNrZXQgYmVnaW49Iu+7vyIgaWQ9Ilc1TTBNcENlaGlIenJlU3pOVGN6a2M5ZCI/PiA8eDp4bXBtZXRhIHhtbG5zOng9ImFkb2JlOm5zOm1ldGEvIiB4OnhtcHRrPSJBZG9iZSBYTVAgQ29yZSA1LjUtYzAyMSA3OS4xNTQ5MTEsIDIwMTMvMTAvMjktMTE6NDc6MTYgICAgICAgICI+IDxyZGY6UkRGIHhtbG5zOnJkZj0iaHR0cDovL3d3dy53My5vcmcvMTk5OS8wMi8yMi1yZGYtc3ludGF4LW5zIyI+IDxyZGY6RGVzY3JpcHRpb24gcmRmOmFib3V0PSIiIHhtbG5zOnhtcD0iaHR0cDovL25zLmFkb2JlLmNvbS94YXAvMS4wLyIgeG1sbnM6eG1wTU09Imh0dHA6Ly9ucy5hZG9iZS5jb20veGFwLzEuMC9tbS8iIHhtbG5zOnN0RXZ0PSJodHRwOi8vbnMuYWRvYmUuY29tL3hhcC8xLjAvc1R5cGUvUmVzb3VyY2VFdmVudCMiIHhtbG5zOmRjPSJodHRwOi8vcHVybC5vcmcvZGMvZWxlbWVudHMvMS4xLyIgeG1sbnM6cGhvdG9zaG9wPSJodHRwOi8vbnMuYWRvYmUuY29tL3Bob3Rvc2hvcC8xLjAvIiB4bXA6Q3JlYXRvclRvb2w9IkFkb2JlIFBob3Rvc2hvcCBDQyAoV2luZG93cykiIHhtcDpDcmVhdGVEYXRlPSIyMDIzLTAzLTE1VDA4OjQyOjExKzA0OjAwIiB4bXA6TWV0YWRhdGFEYXRlPSIyMDIzLTAzLTE1VDA4OjQyOjExKzA0OjAwIiB4bXA6TW9kaWZ5RGF0ZT0iMjAyMy0wMy0xNVQwODo0MjoxMSswNDowMCIgeG1wTU06SW5zdGFuY2VJRD0ieG1wLmlpZDo4ODBjODE0NC0yMTc4LTE2NDEtYWIyMC03OWUxYWJlMWRiYWYiIHhtcE1NOkRvY3VtZW50SUQ9InhtcC5kaWQ6ZTI5NzJhZjgtZTgzZS0wYzRjLWEwMDYtM2JkYzQxZGFiMGFkIiB4bXBNTTpPcmlnaW5hbERvY3VtZW50SUQ9InhtcC5kaWQ6ZTI5NzJhZjgtZTgzZS0wYzRjLWEwMDYtM2JkYzQxZGFiMGFkIiBkYzpmb3JtYXQ9ImltYWdlL2pwZWciIHBob3Rvc2hvcDpDb2xvck1vZGU9IjMiIHBob3Rvc2hvcDpJQ0NQcm9maWxlPSJzUkdCIElFQzYxOTY2LTIuMSI+IDx4bXBNTTpIaXN0b3J5PiA8cmRmOlNlcT4gPHJkZjpsaSBzdEV2dDphY3Rpb249ImNyZWF0ZWQiIHN0RXZ0Omluc3RhbmNlSUQ9InhtcC5paWQ6ZTI5NzJhZjgtZTgzZS0wYzRjLWEwMDYtM2JkYzQxZGFiMGFkIiBzdEV2dDp3aGVuPSIyMDIzLTAzLTE1VDA4OjQyOjExKzA0OjAwIiBzdEV2dDpzb2Z0d2FyZUFnZW50PSJBZG9iZSBQaG90b3Nob3AgQ0MgKFdpbmRvd3MpIi8+IDxyZGY6bGkgc3RFdnQ6YWN0aW9uPSJzYXZlZCIgc3RFdnQ6aW5zdGFuY2VJRD0ieG1wLmlpZDo4ODBjODE0NC0yMTc4LTE2NDEtYWIyMC03OWUxYWJlMWRiYWYiIHN0RXZ0OndoZW49IjIwMjMtMDMtMTVUMDg6NDI6MTErMDQ6MDAiIHN0RXZ0OnNvZnR3YXJlQWdlbnQ9IkFkb2JlIFBob3Rvc2hvcCBDQyAoV2luZG93cykiIHN0RXZ0OmNoYW5nZWQ9Ii8iLz4gPC9yZGY6U2VxPiA8L3htcE1NOkhpc3Rvcnk+IDwvcmRmOkRlc2NyaXB0aW9uPiA8L3JkZjpSREY+IDwveDp4bXBtZXRhPi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Dw/eHBhY2tldCBlbmQ9InciPz7/4gxYSUNDX1BST0ZJTEUAAQEAAAxITGlubwIQAABtbnRyUkdCIFhZWiAHzgACAAkABgAxAABhY3NwTVNGVAAAAABJRUMgc1JHQgAAAAAAAAAAAAAAAQAA9tYAAQAAAADTLUhQICAAAAAAAAAAAAAAAAAAAAAAAAAAAAAAAAAAAAAAAAAAAAAAAAAAAAAAAAAAAAAAABFjcHJ0AAABUAAAADNkZXNjAAABhAAAAGx3dHB0AAAB8AAAABRia3B0AAACBAAAABRyWFlaAAACGAAAABRnWFlaAAACLAAAABRiWFlaAAACQAAAABRkbW5kAAACVAAAAHBkbWRkAAACxAAAAIh2dWVkAAADTAAAAIZ2aWV3AAAD1AAAACRsdW1pAAAD+AAAABRtZWFzAAAEDAAAACR0ZWNoAAAEMAAAAAxyVFJDAAAEPAAACAxnVFJDAAAEPAAACAxiVFJDAAAEPAAACAx0ZXh0AAAAAENvcHlyaWdodCAoYykgMTk5OCBIZXdsZXR0LVBhY2thcmQgQ29tcGFueQAAZGVzYwAAAAAAAAASc1JHQiBJRUM2MTk2Ni0yLjEAAAAAAAAAAAAAABJzUkdCIElFQzYxOTY2LTIuMQAAAAAAAAAAAAAAAAAAAAAAAAAAAAAAAAAAAAAAAAAAAAAAAAAAAAAAAAAAAAAAAAAAWFlaIAAAAAAAAPNRAAEAAAABFsxYWVogAAAAAAAAAAAAAAAAAAAAAFhZWiAAAAAAAABvogAAOPUAAAOQWFlaIAAAAAAAAGKZAAC3hQAAGNpYWVogAAAAAAAAJKAAAA+EAAC2z2Rlc2MAAAAAAAAAFklFQyBodHRwOi8vd3d3LmllYy5jaAAAAAAAAAAAAAAAFklFQyBodHRwOi8vd3d3LmllYy5jaAAAAAAAAAAAAAAAAAAAAAAAAAAAAAAAAAAAAAAAAAAAAAAAAAAAAAAAAAAAAABkZXNjAAAAAAAAAC5JRUMgNjE5NjYtMi4xIERlZmF1bHQgUkdCIGNvbG91ciBzcGFjZSAtIHNSR0IAAAAAAAAAAAAAAC5JRUMgNjE5NjYtMi4xIERlZmF1bHQgUkdCIGNvbG91ciBzcGFjZSAtIHNSR0IAAAAAAAAAAAAAAAAAAAAAAAAAAAAAZGVzYwAAAAAAAAAsUmVmZXJlbmNlIFZpZXdpbmcgQ29uZGl0aW9uIGluIElFQzYxOTY2LTIuMQAAAAAAAAAAAAAALFJlZmVyZW5jZSBWaWV3aW5nIENvbmRpdGlvbiBpbiBJRUM2MTk2Ni0yLjEAAAAAAAAAAAAAAAAAAAAAAAAAAAAAAAAAAHZpZXcAAAAAABOk/gAUXy4AEM8UAAPtzAAEEwsAA1yeAAAAAVhZWiAAAAAAAEwJVgBQAAAAVx/nbWVhcwAAAAAAAAABAAAAAAAAAAAAAAAAAAAAAAAAAo8AAAACc2lnIAAAAABDUlQgY3VydgAAAAAAAAQAAAAABQAKAA8AFAAZAB4AIwAoAC0AMgA3ADsAQABFAEoATwBUAFkAXgBjAGgAbQByAHcAfACBAIYAiwCQAJUAmgCfAKQAqQCuALIAtwC8AMEAxgDLANAA1QDbAOAA5QDrAPAA9gD7AQEBBwENARMBGQEfASUBKwEyATgBPgFFAUwBUgFZAWABZwFuAXUBfAGDAYsBkgGaAaEBqQGxAbkBwQHJAdEB2QHhAekB8gH6AgMCDAIUAh0CJgIvAjgCQQJLAlQCXQJnAnECegKEAo4CmAKiAqwCtgLBAssC1QLgAusC9QMAAwsDFgMhAy0DOANDA08DWgNmA3IDfgOKA5YDogOuA7oDxwPTA+AD7AP5BAYEEwQgBC0EOwRIBFUEYwRxBH4EjASaBKgEtgTEBNME4QTwBP4FDQUcBSsFOgVJBVgFZwV3BYYFlgWmBbUFxQXVBeUF9gYGBhYGJwY3BkgGWQZqBnsGjAadBq8GwAbRBuMG9QcHBxkHKwc9B08HYQd0B4YHmQesB78H0gflB/gICwgfCDIIRghaCG4IggiWCKoIvgjSCOcI+wkQCSUJOglPCWQJeQmPCaQJugnPCeUJ+woRCicKPQpUCmoKgQqYCq4KxQrcCvMLCwsiCzkLUQtpC4ALmAuwC8gL4Qv5DBIMKgxDDFwMdQyODKcMwAzZDPMNDQ0mDUANWg10DY4NqQ3DDd4N+A4TDi4OSQ5kDn8Omw62DtIO7g8JDyUPQQ9eD3oPlg+zD88P7BAJECYQQxBhEH4QmxC5ENcQ9RETETERTxFtEYwRqhHJEegSBxImEkUSZBKEEqMSwxLjEwMTIxNDE2MTgxOkE8UT5RQGFCcUSRRqFIsUrRTOFPAVEhU0FVYVeBWbFb0V4BYDFiYWSRZsFo8WshbWFvoXHRdBF2UXiReuF9IX9xgbGEAYZRiKGK8Y1Rj6GSAZRRlrGZEZtxndGgQaKhpRGncanhrFGuwbFBs7G2MbihuyG9ocAhwqHFIcexyjHMwc9R0eHUcdcB2ZHcMd7B4WHkAeah6UHr4e6R8THz4faR+UH78f6iAVIEEgbCCYIMQg8CEcIUghdSGhIc4h+yInIlUigiKvIt0jCiM4I2YjlCPCI/AkHyRNJHwkqyTaJQklOCVoJZclxyX3JicmVyaHJrcm6CcYJ0kneierJ9woDSg/KHEooijUKQYpOClrKZ0p0CoCKjUqaCqbKs8rAis2K2krnSvRLAUsOSxuLKIs1y0MLUEtdi2rLeEuFi5MLoIuty7uLyQvWi+RL8cv/jA1MGwwpDDbMRIxSjGCMbox8jIqMmMymzLUMw0zRjN/M7gz8TQrNGU0njTYNRM1TTWHNcI1/TY3NnI2rjbpNyQ3YDecN9c4FDhQOIw4yDkFOUI5fzm8Ofk6Njp0OrI67zstO2s7qjvoPCc8ZTykPOM9Ij1hPaE94D4gPmA+oD7gPyE/YT+iP+JAI0BkQKZA50EpQWpBrEHuQjBCckK1QvdDOkN9Q8BEA0RHRIpEzkUSRVVFmkXeRiJGZ0arRvBHNUd7R8BIBUhLSJFI10kdSWNJqUnwSjdKfUrESwxLU0uaS+JMKkxyTLpNAk1KTZNN3E4lTm5Ot08AT0lPk0/dUCdQcVC7UQZRUFGbUeZSMVJ8UsdTE1NfU6pT9lRCVI9U21UoVXVVwlYPVlxWqVb3V0RXklfgWC9YfVjLWRpZaVm4WgdaVlqmWvVbRVuVW+VcNVyGXNZdJ114XcleGl5sXr1fD19hX7NgBWBXYKpg/GFPYaJh9WJJYpxi8GNDY5dj62RAZJRk6WU9ZZJl52Y9ZpJm6Gc9Z5Nn6Wg/aJZo7GlDaZpp8WpIap9q92tPa6dr/2xXbK9tCG1gbbluEm5rbsRvHm94b9FwK3CGcOBxOnGVcfByS3KmcwFzXXO4dBR0cHTMdSh1hXXhdj52m3b4d1Z3s3gReG54zHkqeYl553pGeqV7BHtje8J8IXyBfOF9QX2hfgF+Yn7CfyN/hH/lgEeAqIEKgWuBzYIwgpKC9INXg7qEHYSAhOOFR4Wrhg6GcobXhzuHn4gEiGmIzokziZmJ/opkisqLMIuWi/yMY4zKjTGNmI3/jmaOzo82j56QBpBukNaRP5GokhGSepLjk02TtpQglIqU9JVflcmWNJaflwqXdZfgmEyYuJkkmZCZ/JpomtWbQpuvnByciZz3nWSd0p5Anq6fHZ+Ln/qgaaDYoUehtqImopajBqN2o+akVqTHpTilqaYapoum/adup+CoUqjEqTepqaocqo+rAqt1q+msXKzQrUStuK4trqGvFq+LsACwdbDqsWCx1rJLssKzOLOutCW0nLUTtYq2AbZ5tvC3aLfguFm40blKucK6O7q1uy67p7whvJu9Fb2Pvgq+hL7/v3q/9cBwwOzBZ8Hjwl/C28NYw9TEUcTOxUvFyMZGxsPHQce/yD3IvMk6ybnKOMq3yzbLtsw1zLXNNc21zjbOts83z7jQOdC60TzRvtI/0sHTRNPG1EnUy9VO1dHWVdbY11zX4Nhk2OjZbNnx2nba+9uA3AXcit0Q3ZbeHN6i3ynfr+A24L3hROHM4lPi2+Nj4+vkc+T85YTmDeaW5x/nqegy6LzpRunQ6lvq5etw6/vshu0R7ZzuKO6070DvzPBY8OXxcvH/8ozzGfOn9DT0wvVQ9d72bfb794r4Gfio+Tj5x/pX+uf7d/wH/Jj9Kf26/kv+3P9t////7gAhQWRvYmUAZAAAAAABAwAQAwIDBgAAAAAAAAAAAAAAAP/bAIQACgcHBwgHCggICg8KCAoPEg0KCg0SFBAQEhAQFBEMDAwMDAwRDAwMDAwMDAwMDAwMDAwMDAwMDAwMDAwMDAwMDAELDAwVExUiGBgiFA4ODhQUDg4ODhQRDAwMDAwREQwMDAwMDBEMDAwMDAwMDAwMDAwMDAwMDAwMDAwMDAwMDAwM/8IAEQgAZADQAwERAAIRAQMRAf/EAN0AAQACAwEBAAAAAAAAAAAAAAAFBgEDBAIHAQEAAwEBAAAAAAAAAAAAAAAAAQIDBAUQAAEDBAEDBAMAAgMAAAAAAAECAwQAEQUGEhAgBzAhMRNAFBUiMiMzFhEAAgECBAIFBwgHBgcAAAAAAgMBEgQAERMFISIxMkIjBhAgQVJiQxQwUXFygqIzY2GRklNzgxVAscLTJDSBocHRslQWEgABAgICDAsHBAMBAAAAAAACAAESAxEyECAw8CExIkJiEzNTQFJygpKi0iNDcwSywoOTo7PTUPJjw0Hi4zT/2gAMAwEBAhEDEQAAAPspkAAAAAxAZkANUOHSJDO3uYAwZAAAABgAqvTEnmmMpAjtEfrXZCE2iYxmwc9sGIZlkAAAAj71rnUs/Jar9dLnxXyAa5bIDEKN6VLx5t+K8UT06fSfK0yAAADBRfSpevMv4sqPbS5cNwAAORHy/wBOn0vhvVdon801hbIABg5boHorV+qnNqs3DfTet14NdqAKL01kZWnlsMHJZS+6srmlue8pnGQDBrKn3OytJzjtXuysthp0UfJ/Xx+yeNqAKR1xbeW3TEZAILeZHKPCe+sACOsr/bW3efb0Ub06WjimSytX+mKX1U+qeZoAPJ5NgBg4zj2rMY2yAckqx3VuPn2zKmdtaZ21+hebbSn5f6ecnyWs3NaXok5d2UrR7NZ1VnymI2rGbxaeK3sAwUv0KXLzdPVoVUn0srBw69UOa9YXZMc1t0I/WIfWPVw78XuVm57U7sjvyWHnnMgBiFX76aKTN896/wBNLJhMjlIg901g9AGCP0nbR2RAGDIABiHmJp3ZE5hNZ685znv3TXTMapRe09dY03eLMHuGKzHXapppi09y2t3PIAA4tFS78+S7mvWSxv3ZJjnt01nNG0zR6tGRE4tGE4hql5kiO2JAAAxBDESmOPZ3ZgAAAAAAAAB//9oACAECAAEFAPUJtQ7UhRP1OUD+BfpFb5LW5z7GkhVCWsV+07QlhYejlvrcem22pxTjwZpSiqmBwY7ASB0NQSFpFJRzLiWyz6SiY7QFqAJM1YCvQYjOtOyBxWyChDP/AF96G1LP6ZFMx2EiQth1JjJXURooUTdXWMlF344HY2tSClaZImrHMni32i5Ijobpc1ZHFSjLWBTbpSDYFwLUz2RhyBJT2xzZRutSzftbbU4ovJZoi5NQwltLyUpXUVj7HA9c9p9+33IWn6+1KStTrv1JAt0xxV9j6kPKfAW+iOS82bMqYUsFglRjq5llQVb/ABUgpopIpSSOrDCnVFaGKPa1/wADZV0JpB+hpCykqNyypSFzHObhUSApQpDy0hMxwAy+dGWCp5xLpfdDnRC2UB+Qt1KRYdh+Jvy1dLTgBqOyEh51TiukfuDd6UhaT6N6PuHiVpjyVNkPITThedoR3DX6rtfqPUYjwSMe+aGNfNDFSK/lSKOLkUcc+KEWUmvqdowwaejKb72lBJE1sUzPCS7OcuHnlUt6Ukfsumi84a5qupSibKq5r3r3q5ok1dVBaxX2OUta1ega9qNre1J5/i//2gAIAQMAAQUA/CJFch+GTQ7DVr1xFcTQVf1lGw49F+59BfzSvgXHp/7GjSR6BpRuEm4+Sr5HoFdXUaSFVcilKv2q+ArstRHGkD2HcaBvXAV7Ck/PS45dhHeO4+1WJ6rNJ+KKqCff0r0D2k2FuXVZAoXsj4Ufb5N7HlRUKv0vV6v0tRNq/wBu4/Nuqhcj4FL9wkdbCuNcRXGgLUBboU3oJA70+9E+9EmgLdbVb8K4uRXG9AAVyFcxX2CvsFcxXMVzFfYK5iuYr7BXIUlQrkO81wNfUKCRRQBQQDVqsKsKsK9qsKsKsKsKsKsK9qsKt6Zofi//2gAIAQEAAQUA9Qm1AgjsdfaZT/6LA823EOJ63HqXHTyPlJUDW8BjE4WJ1y89+KwdQxU6laRp6m3tImYStZ2hGZ6gJHp5vLwsPj4GuS8+7jsdHxsbKH+vv4Fh1UyhTvQ+9b42vCTkHknN5WJh8XjF7Gnah8egogDFPMbpsgFqfebZZ8dxHXYnflJjkHHbh5IwOb1HAvOvYPZeGy7Vk2Cc2PjtvU/KY7Gx17p+0nYMv5CysjXYG94DMjdcvi627MMZ7GRo7UZnr5Fz2djSdb2xyWvoQDWQxWNyLEmHO0E6HE5wJC0PZ0fHY/IZjNO7Hm9gVB0jGtyZL7EGNp0CW9WUw4mPMLkKRjXI2I8l9m4QjC2lcWFLPZtjLszGuKYxsLGxilPZmc1AwsFrBT9mfbabaQTat5mSco9rk9zJYCtwzv8AJxD+MZGf7FoSsMMNMN9jsWOuVDeVmJFuzJZGNjYWDxUnO5EADp5Jjw3MM7/V1LV9fkvRNDzW3txdK27G4d/cNKzMTWE4jydHZj4ryFgMngMbsuKn4xjIwpEiLkIctLEpiQzAyULIIrkBWwbPi8DG/Ry+yuNtobR2ZVtWz7YLJAomnlnbdp2TXYmw4XEY5GLxOywIE7A+OtWjYXCRdXw0XNStdwUyXN0LUp+UleH9OerH+N3sNIj+OJMN7WNTyGuxNR1mXrDdPRd0z0rX9IwuBWkcR2K+NHb5x8+pE/a8N/Qjt7DsUjKTsHhIODxvTYimUEgAdT8SMqiEIWUx89v0lEEa9OXitrzuEx+YZka1sU04VvTtfhubNrrSTuWppCt509Ijbvpb+RPkjSQFeUtGSVeVtGSoeWNGKj5U0UKHlTRFGXuXi2UtzZdSShHk1EFOr+Sdb2J/uy0GRPgytDzDkrL+O1zIuL0uAmE1hdUjiLjfHcl1vVdbbpvD4pqnMdGLaYcZCf1maDLQr6kV9SK+pujHZVX6rFlYuAsnEYw0xiMbGc9D2r/GjwqZ/J/F/9oACAECAgY/AOBYlgCZ0eB+X3h36EcaitKXqJ2DugVYlRNYfNz5aZ2fWSj2cy7MItW6mmoJUJFv4doqXrI5md6gtTL5FrRaFILPGKR59hh43U00YiI6z00Pe8ebHAdzYfG9VX/jk7vn59ihsaaU3gD17hjhQvWHKy9lmFmHX5iJm4xLWPnbK+/ZqY3J+5cKBZyWWYSPu9Ba2IpgySg/jmfC4/PTTCeblPBV+6sg4uoaKZMaEfTDH5kezTk9Y7R3OoI3/j+KoweOQXTDzbSkHgIU4n3XqN7mTPM000tqvpx+p4h+Zx0T7yELaFmiNUza25l1/iKEGH00viSvyV1Q1Yk0oNnK6/qM804vszVLOmFyy4NZMDpzZXP1O1tSDPmbPqR/bBUUw2sW6GNU5xKjNG1gFspOMvLmZ8/8CpetY1p5xDJlB5pQTD+EiYXiCLI5GZYalu7HKmKZNfxRgkjof+f3/pTLWm2ceOqM8vp/72rC2M1qgrePN4+hZoFu8IMj3/ppoa/pTE4MmA+81p6kJflZaJqonNP200ss48zdqPuximQSt7qpeRHH/Z76ZncQl+IXMj5Gy+py00NT7e7UN4eYnGjZpizZlVYVhWGzCPTzE7D3s/feBzO2qbXWNtp/djoBx1hs0vt/UbPy89UqlC414k98ZqhYHWB+f4vzK6x3+4maYOtAKg3/ALExOAd3suJfz05kz64tLIv9xM+eIwdiwzuOvPT2ahd4JW7BUWwDmhKBEYtEcXUVIp5syoNUN8nIq1lz3Xt5iptcDrKaG6MTNsxGXffu07jCQnXlqkZWXyT/AOn9apIT6BKqfRVU1Um/LNQsNZVfZVXryu2qrfNk/kVUfmyfyKqPzJP5FVb5krtrA2Dly+2suTHyB1ZrEcl/5oFhcTHQIf329LtrFs5Y3/DWMBlntJeqr/E1ioCawyvLDI0KqwTQ6WqVLvNh0CjBYTmdJVj6SppLpH2lWNVjWNY1jWNYyVY1WLpTO2q59IlQRTCblXJrGCLgv//aAAgBAwIGPwD9Mw2MfAqLjTZpuejZpuVKouWCxgWFNbUUWuBU3Om4NdsNtR/ngdNnCsPBaLrgtcNwps0NwejhONaSxXbF+h//2gAIAQEBBj8A+VzjjHmybTFYR0kUxEfrnGn/AFK0rzygddeef0VYggKCGeMTHGJ/sHT5CTYnIbhublbfaEPWg7iaTkcpGk9GG6ZVfiYttnt6js7dMQppzmUlE95WXzmRV+YC7QNS9uThVuM9ETPE2nn2ELg3GPboowDt6Cd1uYymTuZmQz/LthmLdY/YxpzstlTPzICJ/agasTd+CrqbF2dTdtuCNtm71ooOSZbs/NWWLi1uLdlju9lIhfWLspIJKMxMDjlalnu2D5co+n5Nt9enSlUcIjrEU8AWse2wy5QDH9X8Tag1TBWWziwoSgMuQ3iujWu+0RF+HiLW2ghtwz0wIiOmJ7IkwjKj1A7GNr21c5p2VDNwuo6RlrYi3tAL1WrzJ4+x5oNKIkgiYCZjjGfTl5lh4ytOT4Mwtt1Efe2jTEOYe0SWF3f1/YxE/Pi43O9Ki2tgk2T6Z9AiOfbMuQMbFu1zfuO08QRcke3TnCUJi3+Jsk6RZxrjl3zuTn5PXrj5GZnojDN1koPZtiZKNvXE5w26yg2XpxwGlYSAW3X/AHvkY5pQC1jJmc8IgRioinF74kuomLvf3lcwJcSC3GZCzTV2hBXMHsH8hc3ikHdMQsmBbKjNjJGJKFrj0mfZxuO399Y7qwQEbO6SUFMixZEIzFauge0YHjb3O/GZbKNse1IDJ/exY+Fo5rGwy3LeIjiJU8tnZt7BahnrMUfXVjZWR1Vm/wD4SSDj5Cbi/ulWyY7bTEI+iK5jBf0Lar3dZ40tBfw9vP6RubvREx9pQswvwyu0tNuduajJsi4nNTbjMC0msCIWvUq0uVZ+xjctr25e1yUwm7K3ZDliYGEJqspDsCadFmt7wPzMTPinY32NvHTuFpPxduIx0m7R75A/WXjb9m2S7Bxb+3SlyiqptV896z7IDpEB+vhaEjAKUMAsBjKIEYpEYjzNp2Lw03T3rc2kUHkMwKUjUyvUgxESzq6n4am4Xte+o/pfiGIyOzbOQuyjPWsjzIHrnLmFZmavv+XjiUX1qq5VPYaAnH0xVHKWIu9tlt14Sks76xLNjbSJ6bm0MprK3qp1lFXR+J69D9+cOV5vjivDKY5oRMyNkn6q7an9vFokOb4ZLHtmMpgZPJCYPtd5/qKP4R4jzSc84WoIkjMpgRiI9JEWNPwksF2UzSzersShfCaS+Ct5iu5If3h0IwN9uhnvG5D0XN7OpT+hCP8AboH+GvDblxQtCQk2HPQIjGc4u/EW4jIX+7lBrUeVSbUc/hLbh0FpzqN/Mwi9Qz4fcbWJhFxHHlLLUS0feIZQNQ4gLtManQRLKCD71B/cxG6WlsCdk3O7ftKYjOKbgIVDGrDqiLrqNPl/M83YvFkgRWdhrW+4EOZEtbwJabij90ljC1z9TCXNUDpUUNtzIYKkssoYuZ6pUz1x82NpVnVubBtWHEVUpLM7kyioPcAwOt28RPVRbhAiIxnOURSAAMdM9gcHcvCBu7mYN3zxER3a/wCUHJ5p31+zTSHCIiMyMp6i1hHXYfZHC9w8RxKdtGa7TYxnl6eVm49lzafcfhL9vArWMCAxkIjGUREeiIjyH4fsCgStkFuF8wpmAyXFdpaty7Nw4e+/Ixtu4NGBbd2ynGIxMDBMCDKiCkioznk8jptjCd0fAo29EkMEb2lpKoApiukirL6mPCXg+3LVdtE/1Tc3DxkSDvII5n/2bgvr94rzZEozGeExPRMYhSRgFj1QGIiI+iI80b58RVbiQpPOeWCylk9NHZEcDd8R25Bl8OMx+MQ5QNzx9yPNoev+N6nmvvrkqU24Sxk5xHCIzyiuRGqfrYV4p3jPSyr2fbCiaULKOV7wOP8AesH+Wr3deOEeRF5uBtjbrB4vulIOQYcSDEqFU1AOpFw1R8xYvx3kouk+I7V+lcFJlcKdNvAW9tdNdpwzuOqPXrSygPU2y5t0TcsTtiWhbjnUyRQJ6YUifOfZ5cO8S2iinJYStLIioWNMECDxAuXRazvwr7GJ2qEXF/u90opJgnUZXtzzqlkhBEmy2635wBVv+H+IujvMbim7U7c/GVxenYMES1DPRHNJ88/EhY8Od/w5n7HIujd0+JYTZ7rs7WLYhJwMXAjM6c2Sro1uYRCP2+7Z73TXdb4sySizr17d0qF8SEZwOnDSGpvuaj7zFjuYOFVvuMiNsLSASkyz7nrkOtUBBpgR8+H2yXrZcWtMXChMSNdcVL1AGal1j1K8MO2cDRUZqZIEJQJrmlgFTM0kPq4FyGCxRcRMJghn0cCGcsNOzaLhSw0MkCEqWLmkwKiSpL2fLDbwpNpzEJtFSEvbMzA0oSZrlvT2cJfuP+i2AoFg7XkQ3DZ6wjuBEIaQjPXtE1/mOPEAAwIjGQxEZRER6PNjZTyLZNoFdxuAccm3J81tbM/LWvvzDEREZREcPKNsvm2DYmwVycTyvvhipaYp6y7PrN/MxcbTd8FuHIGxGZLMeZbQ+ocfa6mLPbAOWBZoXbiwuElCxhcEWXpKnF9a7hNFkail5DMRIiMV1iRwQiayGsKhwL5TI7hfTL7lrcidkfMtTGx+7Cn2NXUxd76m3iNzvBEXXEzMzSMQOQCU0rqEAro6+AvrrbrZ94vKi4YoDZFPUyYQyXJ2MRut3taW33SRzE0nMZ8zkxOi4+PXas8NlKnWjGFBrYhxxKizgpJAs1FDVl2l/Uowy52Tfru3uLqMr47kFXWtMSRQwtQF0szYXPVi8my8QXiLfc5I9zVQkpaw89RqWacfCkyoqtJf/gGD2xW5Dc7VBmdstqZh6xZNWlrraAGNVZ1aHXPDtuC7+M21jTcg2xMXASWXdsIe7fHWPU7ryXSiu42DalOJSYUAturhY8NfWIpC2Bvu6V62GPRB3V+2c2390WrcF+jVmIpH6g4y87dL45mXXe5XRMz+YD+HWP2VJDG27Jdsam2ZbPuUGlppk3gQBEQSiAiNKiNo1cuDstxZLjRNKLqcqnKy5GNpFYDcDzC4Q/i+8x/8x4bbVeHOW534cQs0zynzxy/Fn1VLwnbrEKEJz4zOZEU8TYwuFRmXMXlttmqjPcGRqj86FSLLno9bkT/OxlHR5nDpwZXoMWoOlwhLAy9buqyD+YOIbZXK7lc9BKITj7s/J5Y3Xw3dxMDdmW67Y6csjW7L4lHL2re4E6O3pYXDyJdxblLLS6VMg1LJjKtbB+fth1Dxpbx4vJdhEZGqyUu0YUR61xqNMau318fCba+0tkVZn3wSRF0VMYZSZn9YsSTd1tAGOmSeuP8AFiJnebPKc8snhOeXTlkWCmd4tZgetkyJy/Zw3cD3VNSw+HRVnGQ51MIcx98Yj9hWM43ZUxlnnAs9PD1MZTugz9CnT/cucSM7jOcfkP8A8rGU7jMfSh/+Ximd0jPLP8F2Xz9OliR/qg5/pU6P+cqxrOuU63HvgS4GcenvVLFn3sSe2eLXWhRGcA0iuF5z+XerY39hoYIXbltu5zBDAMCXWpFE51VrlNysKPWBh1+xgLJDpRuJiUxaNjjNHE9Jg1KZy8/W1KOx57bW3vGWLWZU3KcqxymC5avWyoxDp8QXzFZcyBuXoGSjjVnqXFNefY5PYwa4F7LoYKba7ZuD2ko56hQt4U83LqYXO6+FCbuIclwQ3UsFhDw1w1bjqtyrp7GBm58JGiOOczbhcDE/plJPL7uNBVjt0XOeWgxKgbVlVlpNAW1fZxybTZj9FuqP8GM12SAmOEUqCP7oxK1pWMFwmIGI4enECKgEY4REDGUejHUH9mMcAH9UY6sfqx1Y/Vjqj+rHEBn7MYy0wy+amMZnbqKfnlYz/wBMcbRE/SoP+2NW2tEpbMZVrWAFlPoqGIL5PjgfjtHpijWp63Zpr9P9l//Z"/>
  <ax:ocxPr ax:name="SigAllowFieldAttributions" ax:value="1"/>
  <ax:ocxPr ax:name="SigSignatureValue" ax:value="MIIHNAYJKoZIhvcNAQcCoIIHJTCCByECAQExDzANBgkqhkiG9w0BAQUFADALBgkqhkiG9w0BBwGgggStMIIEqTCCA5GgAwIBAgIQdxEphv4STDiAsmo7bAvmnTANBgkqhkiG9w0BAQUFADB+MQswCQYDVQQGEwJBTTEiMCAGA1UEChMZU3RhZmYgb2YgR292ZXJubWVudCBvZiBSQTFLMEkGA1UEAx5CAFMAdABhAGYAZgAgAG8AZgAgAEcAbwB2AGUAcgBuAG0AZQBuAHQAIABvAGYAIABSAEEAIABSAG8AbwB0ACAAQwBBMB4XDTIzMDMxMzE1Mjg1OFoXDTI2MDMxMzE1Mjg1OFowgY4xOzA5BgNVBAoeMgBTAHQAYQBmAGYAIABvAGYAIABHAG8AdgBlAHIAbgBtAGUAbgB0ACAAbwBmACAAUgBBMSgwJgYJKoZIhvcNAQkBExl0aWdyYW4uYXZpbnlhbkB5ZXJldmFuLmFtMSUwIwYDVQQDHhwFTwVrBWMFgAVhBXYAIAUxBX4FawV2BXUFYQV2MIIBIjANBgkqhkiG9w0BAQEFAAOCAQ8AMIIBCgKCAQEA0dm5LCl9zcX7pqGHy4ACr93srNJeG5NA9k7v7cF7aMa6RUmXP4XLEUm6xcN2vEscQHudQKLSaedSBpHBiD/w4VM3jU5PdmGdVpxSxLEES5tsO1UXNlN8pSUrkvzonsAAjBNqmvE9idvvreKQCoEfwrJ3RiXYDcHUUoqtRCppU/wMcrUI3N93Y86qEfsGhAOwHF2urV9HDw1cziSyZBlUWcRy4DoXVRuy490vBQMEnYDz6vZQJziVTPF7Tu74uNAvb6L2Tz5aZadu9ehrAZSxXgPSm4GhdlIFIVI6i9zd3p3g2J588QiJEQdXiVpCjjycFnEJ7MEO33oM4i18yTDOvQIDAQABo4IBEDCCAQwwDgYDVR0PAQH/BAQDAgTwMDsGA1UdJQQ0MDIGCCsGAQUFBwMBBggrBgEFBQcDAgYIKwYBBQUHAwMGCCsGAQUFBwMEBggrBgEFBQcDCDAdBgNVHQ4EFgQUikOB6NqUPyimBi0CWdICMrfmEu8wHwYDVR0jBBgwFoAU/x25xcIwxd3qndUT/NMsULRO0igwOAYDVR0fBDEwLzAtoCugKYYnaHR0cDovL3d3dy5nb3YuYW0vQ0FTdGFmZi9Hb3ZSb290Q0EuY3JsMEMGCCsGAQUFBwEBBDcwNTAzBggrBgEFBQcwAoYnaHR0cDovL3d3dy5nb3YuYW0vQ0FTdGFmZi9Hb3ZSb290Q0EuY3J0MA0GCSqGSIb3DQEBBQUAA4IBAQBv+Wg3bCWgMT7L/Kb96gFtw2Quz4TSSP4zVwX3KeCt6/V8b7VZ4/eCZk8mV518VfGKqjUq66k3jYMLSJTcBcTz8rvrsMXUGeava771M4+x98v1Zbz4CZnGpqSVEg8LQJHwW0f5QRQdWIz90+nRci5znX7qcTlOZwEZxBu0hijvJCuzQZYArG11xtu14U2PmTt8E6j1y4rizo+k5TaCYD5JQUEJPrTJETfETOdR0NAjkxzYK9jDdR/DePvjD3807/3l5bvnhbK8o/ZLXWO8QXw5fsPyCmTwsIfyCDbf6/Q2Lyry9z4L1Xrjy0R7lk2BOh30w3ZlJADnld2y3/gz/qd3MYICSzCCAkcCAQEwgZIwfjELMAkGA1UEBhMCQU0xIjAgBgNVBAoTGVN0YWZmIG9mIEdvdmVybm1lbnQgb2YgUkExSzBJBgNVBAMeQgBTAHQAYQBmAGYAIABvAGYAIABHAG8AdgBlAHIAbgBtAGUAbgB0ACAAbwBmACAAUgBBACAAUgBvAG8AdAAgAEMAQQIQdxEphv4STDiAsmo7bAvmnTANBgkqhkiG9w0BAQUFAKCBijAYBgkqhkiG9w0BCQMxCwYJKoZIhvcNAQcBMBwGCSqGSIb3DQEJBTEPFw0yNDAxMTIxMDE0MjNaMCMGCSqGSIb3DQEJBDEWBBQ965r5cKT+RCxH7Nav22dqjFVa8zArBgsqhkiG9w0BCRACDDEcMBowGDAWBBRE5xMFRVajmd/v2Zzf5CvSbEm8HjANBgkqhkiG9w0BAQEFAASCAQAunoqdvXURIz5QgWgVt6dX7kQGGoVcvrLj3MGsaI+vSMKyYPHAqJ2Gm7AbdGrtb1f5AZ0BSXBz7jiOmEYBNEiZKgsaEMWD1AcksoT9AdlbVoExo0n/7fH3WaZCR62+BORa7KjXUSBSnUvhOQQaSTn0ZoidHamfuE0FWV5pylRIMS+GpkQY/VtRrd1agEh8tH/+ec9vrZpyhwn2P/j5ILTWehAyJf8T7gudOwhoEnD0tHIHUpVALn2y5qru260UDxfGZJNCmG/+s1nOtcVKD7xNzS1F3Np0woYkfzWgaaL7OEWErPWUn0iqsu7++KmaNq0zwTQgDcO51OHTAOo+RN7j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2540000</xdr:colOff>
          <xdr:row>102</xdr:row>
          <xdr:rowOff>1270000</xdr:rowOff>
        </xdr:to>
        <xdr:sp macro="" textlink="">
          <xdr:nvSpPr>
            <xdr:cNvPr id="1025" name="ArGrDigsig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5AAC5DC-5C8D-46A1-F2FA-DF360A558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2540000</xdr:colOff>
          <xdr:row>119</xdr:row>
          <xdr:rowOff>88900</xdr:rowOff>
        </xdr:to>
        <xdr:sp macro="" textlink="">
          <xdr:nvSpPr>
            <xdr:cNvPr id="2049" name="ArGrDigsig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8245562-50E7-C209-1AC6-1D8592B93F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xary%20fyler\naxahashvi%20orinakner\Naxahashivner%20tareskizb%202020\&#1345;&#1415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123"/>
  <sheetViews>
    <sheetView view="pageBreakPreview" topLeftCell="A80" zoomScaleSheetLayoutView="100" workbookViewId="0">
      <selection activeCell="B103" sqref="B103"/>
    </sheetView>
  </sheetViews>
  <sheetFormatPr defaultColWidth="9.28515625" defaultRowHeight="17.25"/>
  <cols>
    <col min="1" max="1" width="6.5703125" style="37" customWidth="1"/>
    <col min="2" max="2" width="57.7109375" style="37" customWidth="1"/>
    <col min="3" max="3" width="42.42578125" style="37" customWidth="1"/>
    <col min="4" max="4" width="17.7109375" style="156" customWidth="1"/>
    <col min="5" max="5" width="5" style="156" customWidth="1"/>
    <col min="6" max="6" width="17.7109375" style="37" customWidth="1"/>
    <col min="7" max="7" width="9.28515625" style="24" hidden="1" customWidth="1"/>
    <col min="8" max="8" width="15.5703125" style="21" customWidth="1"/>
    <col min="9" max="10" width="9.28515625" style="21" customWidth="1"/>
    <col min="11" max="13" width="9.28515625" style="21"/>
    <col min="14" max="62" width="9.28515625" style="18"/>
    <col min="63" max="16384" width="9.28515625" style="37"/>
  </cols>
  <sheetData>
    <row r="1" spans="1:62" s="47" customFormat="1" ht="15.75" customHeight="1">
      <c r="A1" s="45"/>
      <c r="B1" s="46"/>
      <c r="D1" s="133" t="s">
        <v>117</v>
      </c>
      <c r="E1" s="165">
        <v>61</v>
      </c>
      <c r="F1" s="81"/>
      <c r="G1" s="24"/>
      <c r="H1" s="14"/>
      <c r="I1" s="14"/>
      <c r="J1" s="14"/>
      <c r="K1" s="14"/>
      <c r="L1" s="14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s="47" customFormat="1" ht="15.75" customHeight="1">
      <c r="A2" s="45"/>
      <c r="B2" s="45"/>
      <c r="D2" s="133" t="s">
        <v>14</v>
      </c>
      <c r="E2" s="165"/>
      <c r="F2" s="101"/>
      <c r="G2" s="24"/>
      <c r="H2" s="14"/>
      <c r="I2" s="14"/>
      <c r="J2" s="14"/>
      <c r="K2" s="14"/>
      <c r="L2" s="14"/>
      <c r="M2" s="1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</row>
    <row r="3" spans="1:62" s="47" customFormat="1" ht="15.75" customHeight="1">
      <c r="A3" s="45"/>
      <c r="B3" s="45"/>
      <c r="D3" s="133" t="s">
        <v>6</v>
      </c>
      <c r="E3" s="165"/>
      <c r="F3" s="101"/>
      <c r="G3" s="24"/>
      <c r="H3" s="14"/>
      <c r="I3" s="14"/>
      <c r="J3" s="14"/>
      <c r="K3" s="14"/>
      <c r="L3" s="14"/>
      <c r="M3" s="14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spans="1:62" s="47" customFormat="1" ht="25.5" customHeight="1">
      <c r="A4" s="45"/>
      <c r="B4" s="45"/>
      <c r="D4" s="133" t="s">
        <v>120</v>
      </c>
      <c r="E4" s="165"/>
      <c r="F4" s="101"/>
      <c r="G4" s="24"/>
      <c r="H4" s="14"/>
      <c r="I4" s="14"/>
      <c r="J4" s="14"/>
      <c r="K4" s="14"/>
      <c r="L4" s="14"/>
      <c r="M4" s="1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s="47" customFormat="1" ht="24" customHeight="1">
      <c r="A5" s="45"/>
      <c r="B5" s="45"/>
      <c r="D5" s="133" t="s">
        <v>118</v>
      </c>
      <c r="E5" s="165"/>
      <c r="F5" s="101"/>
      <c r="G5" s="24"/>
      <c r="H5" s="14"/>
      <c r="I5" s="14"/>
      <c r="J5" s="14"/>
      <c r="K5" s="14"/>
      <c r="L5" s="14"/>
      <c r="M5" s="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62" s="47" customFormat="1" ht="8.25" customHeight="1">
      <c r="A6" s="45"/>
      <c r="B6" s="45"/>
      <c r="D6" s="133"/>
      <c r="E6" s="165"/>
      <c r="F6" s="101"/>
      <c r="G6" s="24"/>
      <c r="H6" s="14"/>
      <c r="I6" s="14"/>
      <c r="J6" s="14"/>
      <c r="K6" s="14"/>
      <c r="L6" s="14"/>
      <c r="M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s="48" customFormat="1" ht="18" customHeight="1">
      <c r="C7" s="104"/>
      <c r="D7" s="134" t="s">
        <v>121</v>
      </c>
      <c r="E7" s="164">
        <f>+E1</f>
        <v>61</v>
      </c>
      <c r="F7" s="104"/>
      <c r="G7" s="24"/>
      <c r="H7" s="104"/>
      <c r="I7" s="3"/>
      <c r="J7" s="3"/>
      <c r="K7" s="3"/>
      <c r="L7" s="3"/>
      <c r="M7" s="3"/>
      <c r="N7" s="3"/>
      <c r="O7" s="3"/>
    </row>
    <row r="8" spans="1:62" s="48" customFormat="1" ht="18" customHeight="1">
      <c r="C8" s="104"/>
      <c r="D8" s="134" t="s">
        <v>122</v>
      </c>
      <c r="E8" s="163"/>
      <c r="F8" s="104"/>
      <c r="G8" s="104"/>
      <c r="H8" s="104"/>
      <c r="I8" s="3"/>
      <c r="J8" s="3"/>
      <c r="K8" s="3"/>
      <c r="L8" s="3"/>
      <c r="M8" s="3"/>
      <c r="N8" s="3"/>
      <c r="O8" s="3"/>
    </row>
    <row r="9" spans="1:62" s="48" customFormat="1" ht="18" customHeight="1">
      <c r="C9" s="104"/>
      <c r="D9" s="134" t="s">
        <v>6</v>
      </c>
      <c r="E9" s="134"/>
      <c r="F9" s="104"/>
      <c r="G9" s="104"/>
      <c r="H9" s="104"/>
      <c r="I9" s="3"/>
      <c r="J9" s="3"/>
      <c r="K9" s="3"/>
      <c r="L9" s="3"/>
      <c r="M9" s="3"/>
      <c r="N9" s="3"/>
      <c r="O9" s="3"/>
    </row>
    <row r="10" spans="1:62" s="48" customFormat="1" ht="18" customHeight="1">
      <c r="C10" s="105"/>
      <c r="D10" s="113" t="s">
        <v>147</v>
      </c>
      <c r="E10" s="113"/>
      <c r="F10" s="113"/>
      <c r="G10" s="105"/>
      <c r="H10" s="104"/>
      <c r="I10" s="3"/>
      <c r="J10" s="3"/>
      <c r="K10" s="3"/>
      <c r="L10" s="3"/>
      <c r="M10" s="3"/>
      <c r="N10" s="3"/>
      <c r="O10" s="3"/>
    </row>
    <row r="11" spans="1:62" s="48" customFormat="1" ht="18" customHeight="1">
      <c r="C11" s="105"/>
      <c r="D11" s="113" t="s">
        <v>123</v>
      </c>
      <c r="E11" s="113"/>
      <c r="F11" s="105"/>
      <c r="G11" s="105"/>
      <c r="H11" s="104"/>
      <c r="I11" s="3"/>
      <c r="J11" s="3"/>
      <c r="K11" s="3"/>
      <c r="L11" s="3"/>
      <c r="M11" s="3"/>
      <c r="N11" s="3"/>
      <c r="O11" s="3"/>
    </row>
    <row r="12" spans="1:62" s="47" customFormat="1" ht="19.5" customHeight="1">
      <c r="A12" s="169" t="s">
        <v>15</v>
      </c>
      <c r="B12" s="169"/>
      <c r="C12" s="169"/>
      <c r="D12" s="169"/>
      <c r="E12" s="130"/>
      <c r="F12" s="130"/>
      <c r="G12" s="24"/>
      <c r="H12" s="14"/>
      <c r="I12" s="14"/>
      <c r="J12" s="14"/>
      <c r="K12" s="14"/>
      <c r="L12" s="14"/>
      <c r="M12" s="14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s="48" customFormat="1" ht="29.25" customHeight="1">
      <c r="A13" s="170" t="s">
        <v>170</v>
      </c>
      <c r="B13" s="170"/>
      <c r="C13" s="170"/>
      <c r="D13" s="170"/>
      <c r="E13" s="94"/>
      <c r="F13" s="94"/>
      <c r="G13" s="99"/>
      <c r="H13" s="34"/>
      <c r="I13" s="14"/>
      <c r="J13" s="14"/>
      <c r="K13" s="14"/>
      <c r="L13" s="14"/>
      <c r="M13" s="1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48" customFormat="1" ht="18.75" customHeight="1">
      <c r="A14" s="171" t="s">
        <v>163</v>
      </c>
      <c r="B14" s="171"/>
      <c r="C14" s="171"/>
      <c r="D14" s="171"/>
      <c r="E14" s="43"/>
      <c r="F14" s="43"/>
      <c r="G14" s="24"/>
      <c r="H14" s="14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48" customFormat="1" ht="17.25" customHeight="1">
      <c r="A15" s="49"/>
      <c r="B15" s="49"/>
      <c r="C15" s="49"/>
      <c r="D15" s="146" t="s">
        <v>16</v>
      </c>
      <c r="E15" s="146"/>
      <c r="F15" s="88"/>
      <c r="G15" s="24"/>
      <c r="H15" s="14"/>
      <c r="I15" s="14"/>
      <c r="J15" s="14"/>
      <c r="K15" s="14"/>
      <c r="L15" s="14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47" customFormat="1" ht="21.75" customHeight="1">
      <c r="A16" s="23" t="s">
        <v>1</v>
      </c>
      <c r="B16" s="58" t="s">
        <v>37</v>
      </c>
      <c r="C16" s="51"/>
      <c r="D16" s="147"/>
      <c r="E16" s="147"/>
      <c r="F16" s="50"/>
      <c r="G16" s="24"/>
      <c r="H16" s="14"/>
      <c r="I16" s="14"/>
      <c r="J16" s="14"/>
      <c r="K16" s="14"/>
      <c r="L16" s="14"/>
      <c r="M16" s="1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54" customFormat="1" ht="17.25" customHeight="1">
      <c r="A17" s="107">
        <v>1</v>
      </c>
      <c r="B17" s="95" t="s">
        <v>124</v>
      </c>
      <c r="C17" s="9"/>
      <c r="D17" s="150">
        <v>143455</v>
      </c>
      <c r="E17" s="131"/>
      <c r="F17" s="128"/>
      <c r="G17" s="24"/>
      <c r="H17" s="23"/>
      <c r="I17" s="23"/>
      <c r="J17" s="23"/>
      <c r="K17" s="23"/>
      <c r="L17" s="23"/>
      <c r="M17" s="2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54" customFormat="1" ht="21" customHeight="1">
      <c r="A18" s="107">
        <f>+A17+1</f>
        <v>2</v>
      </c>
      <c r="B18" s="95" t="s">
        <v>125</v>
      </c>
      <c r="C18" s="9"/>
      <c r="D18" s="131">
        <v>6169.7000000000007</v>
      </c>
      <c r="E18" s="131"/>
      <c r="F18" s="128"/>
      <c r="G18" s="24"/>
      <c r="H18" s="23"/>
      <c r="I18" s="23"/>
      <c r="J18" s="23"/>
      <c r="K18" s="23"/>
      <c r="L18" s="23"/>
      <c r="M18" s="2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</row>
    <row r="19" spans="1:62">
      <c r="A19" s="25">
        <v>2.1</v>
      </c>
      <c r="B19" s="7" t="s">
        <v>126</v>
      </c>
      <c r="C19" s="7"/>
      <c r="D19" s="168">
        <v>4453.1000000000004</v>
      </c>
      <c r="E19" s="148"/>
      <c r="F19" s="118"/>
      <c r="G19" s="24" t="s">
        <v>113</v>
      </c>
    </row>
    <row r="20" spans="1:62">
      <c r="A20" s="25">
        <v>2.2000000000000002</v>
      </c>
      <c r="B20" s="7" t="s">
        <v>127</v>
      </c>
      <c r="C20" s="7"/>
      <c r="D20" s="148">
        <v>494.8</v>
      </c>
      <c r="E20" s="148"/>
      <c r="F20" s="118"/>
    </row>
    <row r="21" spans="1:62">
      <c r="A21" s="25">
        <v>2.2999999999999998</v>
      </c>
      <c r="B21" s="7" t="s">
        <v>128</v>
      </c>
      <c r="C21" s="7"/>
      <c r="D21" s="148">
        <v>889</v>
      </c>
      <c r="E21" s="148"/>
      <c r="F21" s="118"/>
    </row>
    <row r="22" spans="1:62" s="54" customFormat="1" ht="20.25" customHeight="1">
      <c r="A22" s="25">
        <v>2.4</v>
      </c>
      <c r="B22" s="7" t="s">
        <v>129</v>
      </c>
      <c r="C22" s="7"/>
      <c r="D22" s="148">
        <v>332.8</v>
      </c>
      <c r="E22" s="148"/>
      <c r="F22" s="118"/>
      <c r="G22" s="24" t="s">
        <v>99</v>
      </c>
      <c r="H22" s="23"/>
      <c r="I22" s="23"/>
      <c r="J22" s="23"/>
      <c r="K22" s="23"/>
      <c r="L22" s="23"/>
      <c r="M22" s="2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s="54" customFormat="1" ht="36.4" hidden="1" customHeight="1">
      <c r="A23" s="25">
        <v>2.5</v>
      </c>
      <c r="B23" s="7" t="s">
        <v>139</v>
      </c>
      <c r="C23" s="7"/>
      <c r="D23" s="148"/>
      <c r="E23" s="148"/>
      <c r="F23" s="118"/>
      <c r="G23" s="24"/>
      <c r="H23" s="23"/>
      <c r="I23" s="23"/>
      <c r="J23" s="23"/>
      <c r="K23" s="23"/>
      <c r="L23" s="23"/>
      <c r="M23" s="2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spans="1:62" s="54" customFormat="1" ht="37.9" hidden="1" customHeight="1">
      <c r="A24" s="107">
        <f>+A18+1</f>
        <v>3</v>
      </c>
      <c r="B24" s="95" t="s">
        <v>143</v>
      </c>
      <c r="C24" s="8"/>
      <c r="D24" s="131">
        <v>0</v>
      </c>
      <c r="E24" s="131"/>
      <c r="F24" s="128"/>
      <c r="G24" s="24"/>
      <c r="H24" s="23"/>
      <c r="I24" s="23"/>
      <c r="J24" s="23"/>
      <c r="K24" s="23"/>
      <c r="L24" s="23"/>
      <c r="M24" s="2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spans="1:62" s="54" customFormat="1" ht="39" hidden="1" customHeight="1">
      <c r="A25" s="25">
        <v>3.1</v>
      </c>
      <c r="B25" s="7" t="s">
        <v>166</v>
      </c>
      <c r="C25" s="7"/>
      <c r="D25" s="148"/>
      <c r="E25" s="148"/>
      <c r="F25" s="118"/>
      <c r="G25" s="24" t="s">
        <v>167</v>
      </c>
      <c r="H25" s="23"/>
      <c r="I25" s="23"/>
      <c r="J25" s="23"/>
      <c r="K25" s="23"/>
      <c r="L25" s="23"/>
      <c r="M25" s="2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s="54" customFormat="1" ht="37.9" hidden="1" customHeight="1">
      <c r="A26" s="25">
        <v>3.2</v>
      </c>
      <c r="B26" s="7" t="s">
        <v>140</v>
      </c>
      <c r="C26" s="7"/>
      <c r="D26" s="148"/>
      <c r="E26" s="148"/>
      <c r="F26" s="118"/>
      <c r="G26" s="24"/>
      <c r="H26" s="23"/>
      <c r="I26" s="23"/>
      <c r="J26" s="23"/>
      <c r="K26" s="23"/>
      <c r="L26" s="23"/>
      <c r="M26" s="2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ht="37.15" hidden="1" customHeight="1">
      <c r="A27" s="25">
        <v>3.3</v>
      </c>
      <c r="B27" s="7" t="s">
        <v>141</v>
      </c>
      <c r="C27" s="7"/>
      <c r="D27" s="148"/>
      <c r="E27" s="148"/>
      <c r="F27" s="118"/>
    </row>
    <row r="28" spans="1:62" ht="36.4" hidden="1" customHeight="1">
      <c r="A28" s="107">
        <v>4</v>
      </c>
      <c r="B28" s="95" t="s">
        <v>130</v>
      </c>
      <c r="C28" s="7"/>
      <c r="D28" s="150"/>
      <c r="E28" s="131"/>
      <c r="F28" s="128"/>
      <c r="G28" s="117" t="s">
        <v>154</v>
      </c>
    </row>
    <row r="29" spans="1:62" ht="37.15" customHeight="1">
      <c r="A29" s="107">
        <v>3</v>
      </c>
      <c r="B29" s="108" t="s">
        <v>131</v>
      </c>
      <c r="C29" s="108"/>
      <c r="D29" s="131">
        <v>1481.1999999999998</v>
      </c>
      <c r="E29" s="131"/>
      <c r="F29" s="128"/>
      <c r="G29" s="125" t="s">
        <v>156</v>
      </c>
    </row>
    <row r="30" spans="1:62" ht="15" hidden="1" customHeight="1">
      <c r="A30" s="120">
        <v>5.0999999999999996</v>
      </c>
      <c r="B30" s="7" t="s">
        <v>149</v>
      </c>
      <c r="C30" s="9"/>
      <c r="D30" s="148"/>
      <c r="E30" s="148"/>
      <c r="F30" s="119"/>
    </row>
    <row r="31" spans="1:62" ht="15" customHeight="1">
      <c r="A31" s="120">
        <v>5.2</v>
      </c>
      <c r="B31" s="7" t="s">
        <v>148</v>
      </c>
      <c r="C31" s="9"/>
      <c r="D31" s="148">
        <v>953.4</v>
      </c>
      <c r="E31" s="148"/>
      <c r="F31" s="119"/>
    </row>
    <row r="32" spans="1:62" s="54" customFormat="1" ht="13.5" customHeight="1">
      <c r="A32" s="120">
        <v>3.1</v>
      </c>
      <c r="B32" s="7" t="s">
        <v>150</v>
      </c>
      <c r="C32" s="9"/>
      <c r="D32" s="148">
        <v>527.79999999999995</v>
      </c>
      <c r="E32" s="148"/>
      <c r="F32" s="119"/>
      <c r="G32" s="24"/>
      <c r="H32" s="38"/>
      <c r="I32" s="23"/>
      <c r="J32" s="23"/>
      <c r="K32" s="23"/>
      <c r="L32" s="23"/>
      <c r="M32" s="2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54" customFormat="1" ht="0.4" hidden="1" customHeight="1">
      <c r="A33" s="120">
        <v>5.4</v>
      </c>
      <c r="B33" s="7" t="s">
        <v>151</v>
      </c>
      <c r="C33" s="9"/>
      <c r="D33" s="149"/>
      <c r="E33" s="149"/>
      <c r="F33" s="44"/>
      <c r="G33" s="55"/>
      <c r="H33" s="38"/>
      <c r="I33" s="23"/>
      <c r="J33" s="23"/>
      <c r="K33" s="23"/>
      <c r="L33" s="23"/>
      <c r="M33" s="2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</row>
    <row r="34" spans="1:62" ht="13.5" hidden="1" customHeight="1">
      <c r="A34" s="120">
        <v>3.2</v>
      </c>
      <c r="B34" s="7" t="s">
        <v>152</v>
      </c>
      <c r="C34" s="9"/>
      <c r="D34" s="149"/>
      <c r="E34" s="149"/>
      <c r="F34" s="44"/>
      <c r="G34" s="18"/>
      <c r="H34" s="79"/>
    </row>
    <row r="35" spans="1:62" ht="16.899999999999999" hidden="1" customHeight="1">
      <c r="A35" s="107">
        <v>6</v>
      </c>
      <c r="B35" s="95" t="s">
        <v>132</v>
      </c>
      <c r="C35" s="9"/>
      <c r="D35" s="150"/>
      <c r="E35" s="150"/>
      <c r="F35" s="111"/>
      <c r="G35" s="116" t="s">
        <v>155</v>
      </c>
      <c r="H35" s="79"/>
      <c r="I35" s="18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62" s="54" customFormat="1" ht="0.4" hidden="1" customHeight="1">
      <c r="A36" s="107">
        <v>7</v>
      </c>
      <c r="B36" s="95" t="s">
        <v>133</v>
      </c>
      <c r="C36" s="9"/>
      <c r="D36" s="131">
        <v>0</v>
      </c>
      <c r="E36" s="131"/>
      <c r="F36" s="128"/>
      <c r="G36" s="32"/>
      <c r="H36" s="38"/>
      <c r="I36" s="23"/>
      <c r="J36" s="23"/>
      <c r="K36" s="23"/>
      <c r="L36" s="23"/>
      <c r="M36" s="23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</row>
    <row r="37" spans="1:62" s="54" customFormat="1" ht="18" hidden="1" customHeight="1">
      <c r="A37" s="120">
        <v>7.1</v>
      </c>
      <c r="B37" s="1" t="s">
        <v>81</v>
      </c>
      <c r="C37" s="9"/>
      <c r="D37" s="148"/>
      <c r="E37" s="148"/>
      <c r="F37" s="118"/>
      <c r="G37" s="32"/>
      <c r="H37" s="38"/>
      <c r="I37" s="23"/>
      <c r="J37" s="23"/>
      <c r="K37" s="23"/>
      <c r="L37" s="23"/>
      <c r="M37" s="23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</row>
    <row r="38" spans="1:62" s="54" customFormat="1" ht="19.149999999999999" hidden="1" customHeight="1">
      <c r="A38" s="120">
        <v>4.2</v>
      </c>
      <c r="B38" s="1" t="s">
        <v>82</v>
      </c>
      <c r="C38" s="9"/>
      <c r="D38" s="148"/>
      <c r="E38" s="148"/>
      <c r="F38" s="118"/>
      <c r="G38" s="32"/>
      <c r="H38" s="38"/>
      <c r="I38" s="23"/>
      <c r="J38" s="23"/>
      <c r="K38" s="23"/>
      <c r="L38" s="23"/>
      <c r="M38" s="23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</row>
    <row r="39" spans="1:62" s="54" customFormat="1" ht="21" hidden="1" customHeight="1">
      <c r="A39" s="120">
        <v>7.3</v>
      </c>
      <c r="B39" s="1" t="s">
        <v>83</v>
      </c>
      <c r="C39" s="9"/>
      <c r="D39" s="148"/>
      <c r="E39" s="148"/>
      <c r="F39" s="118"/>
      <c r="G39" s="32"/>
      <c r="H39" s="38"/>
      <c r="I39" s="23"/>
      <c r="J39" s="23"/>
      <c r="K39" s="23"/>
      <c r="L39" s="23"/>
      <c r="M39" s="23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</row>
    <row r="40" spans="1:62" s="54" customFormat="1" ht="19.899999999999999" hidden="1" customHeight="1">
      <c r="A40" s="120">
        <v>7.4</v>
      </c>
      <c r="B40" s="1" t="s">
        <v>84</v>
      </c>
      <c r="C40" s="9"/>
      <c r="D40" s="148"/>
      <c r="E40" s="148"/>
      <c r="F40" s="118"/>
      <c r="G40" s="32"/>
      <c r="H40" s="38"/>
      <c r="I40" s="23"/>
      <c r="J40" s="23"/>
      <c r="K40" s="23"/>
      <c r="L40" s="23"/>
      <c r="M40" s="23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</row>
    <row r="41" spans="1:62" s="54" customFormat="1" ht="20.25" customHeight="1">
      <c r="A41" s="107">
        <v>4</v>
      </c>
      <c r="B41" s="95" t="s">
        <v>134</v>
      </c>
      <c r="C41" s="9"/>
      <c r="D41" s="131">
        <v>8587.9</v>
      </c>
      <c r="E41" s="131"/>
      <c r="F41" s="128"/>
      <c r="G41" s="32"/>
      <c r="H41" s="38"/>
      <c r="I41" s="23"/>
      <c r="J41" s="23"/>
      <c r="K41" s="23"/>
      <c r="L41" s="23"/>
      <c r="M41" s="23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</row>
    <row r="42" spans="1:62" s="54" customFormat="1" ht="18" customHeight="1">
      <c r="A42" s="166">
        <v>4.0999999999999996</v>
      </c>
      <c r="B42" s="7" t="s">
        <v>27</v>
      </c>
      <c r="C42" s="7"/>
      <c r="D42" s="148">
        <v>8587.9</v>
      </c>
      <c r="E42" s="148"/>
      <c r="F42" s="72"/>
      <c r="G42" s="24" t="s">
        <v>108</v>
      </c>
      <c r="H42" s="38"/>
      <c r="I42" s="23"/>
      <c r="J42" s="23"/>
      <c r="K42" s="23"/>
      <c r="L42" s="23"/>
      <c r="M42" s="23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</row>
    <row r="43" spans="1:62" s="54" customFormat="1" ht="20.25" hidden="1" customHeight="1">
      <c r="A43" s="26" t="e">
        <f>+#REF!+0.1</f>
        <v>#REF!</v>
      </c>
      <c r="B43" s="7" t="s">
        <v>28</v>
      </c>
      <c r="C43" s="7"/>
      <c r="D43" s="148"/>
      <c r="E43" s="148"/>
      <c r="F43" s="72"/>
      <c r="G43" s="24" t="s">
        <v>144</v>
      </c>
      <c r="H43" s="38"/>
      <c r="I43" s="23"/>
      <c r="J43" s="23"/>
      <c r="K43" s="23"/>
      <c r="L43" s="23"/>
      <c r="M43" s="23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</row>
    <row r="44" spans="1:62" s="54" customFormat="1" ht="20.25" hidden="1" customHeight="1">
      <c r="A44" s="107">
        <v>9</v>
      </c>
      <c r="B44" s="95" t="s">
        <v>135</v>
      </c>
      <c r="C44" s="9"/>
      <c r="D44" s="150"/>
      <c r="E44" s="150"/>
      <c r="F44" s="110"/>
      <c r="G44" s="32"/>
      <c r="H44" s="38"/>
      <c r="I44" s="23"/>
      <c r="J44" s="23"/>
      <c r="K44" s="23"/>
      <c r="L44" s="23"/>
      <c r="M44" s="23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</row>
    <row r="45" spans="1:62" s="54" customFormat="1" ht="20.25" customHeight="1">
      <c r="A45" s="107">
        <v>5</v>
      </c>
      <c r="B45" s="95" t="s">
        <v>136</v>
      </c>
      <c r="C45" s="9"/>
      <c r="D45" s="131">
        <v>8</v>
      </c>
      <c r="E45" s="131"/>
      <c r="F45" s="128"/>
      <c r="G45" s="32"/>
      <c r="H45" s="38"/>
      <c r="I45" s="23"/>
      <c r="J45" s="23"/>
      <c r="K45" s="23"/>
      <c r="L45" s="23"/>
      <c r="M45" s="23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</row>
    <row r="46" spans="1:62" s="54" customFormat="1" ht="18.75" hidden="1" customHeight="1">
      <c r="A46" s="121">
        <v>11</v>
      </c>
      <c r="B46" s="95" t="s">
        <v>137</v>
      </c>
      <c r="C46" s="8"/>
      <c r="D46" s="131">
        <f>SUM(D47:D49)</f>
        <v>0</v>
      </c>
      <c r="E46" s="131"/>
      <c r="F46" s="128"/>
      <c r="G46" s="32"/>
      <c r="H46" s="38"/>
      <c r="I46" s="23"/>
      <c r="J46" s="23"/>
      <c r="K46" s="23"/>
      <c r="L46" s="23"/>
      <c r="M46" s="23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</row>
    <row r="47" spans="1:62" s="54" customFormat="1" ht="0.75" hidden="1" customHeight="1">
      <c r="A47" s="120">
        <v>11.1</v>
      </c>
      <c r="B47" s="8"/>
      <c r="C47" s="8"/>
      <c r="D47" s="150"/>
      <c r="E47" s="150"/>
      <c r="F47" s="72"/>
      <c r="G47" s="32"/>
      <c r="H47" s="38"/>
      <c r="I47" s="23"/>
      <c r="J47" s="23"/>
      <c r="K47" s="23"/>
      <c r="L47" s="23"/>
      <c r="M47" s="23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</row>
    <row r="48" spans="1:62" s="54" customFormat="1" ht="20.25" hidden="1" customHeight="1">
      <c r="A48" s="106"/>
      <c r="B48" s="8"/>
      <c r="C48" s="8"/>
      <c r="D48" s="150"/>
      <c r="E48" s="151"/>
      <c r="F48" s="115"/>
      <c r="G48" s="32"/>
      <c r="H48" s="38"/>
      <c r="I48" s="23"/>
      <c r="J48" s="23"/>
      <c r="K48" s="23"/>
      <c r="L48" s="23"/>
      <c r="M48" s="23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</row>
    <row r="49" spans="1:62" s="54" customFormat="1" ht="20.25" hidden="1" customHeight="1">
      <c r="A49" s="106"/>
      <c r="B49" s="8"/>
      <c r="C49" s="8"/>
      <c r="D49" s="150"/>
      <c r="E49" s="150"/>
      <c r="F49" s="72"/>
      <c r="G49" s="24" t="s">
        <v>153</v>
      </c>
      <c r="H49" s="38"/>
      <c r="I49" s="23"/>
      <c r="J49" s="23"/>
      <c r="K49" s="23"/>
      <c r="L49" s="23"/>
      <c r="M49" s="23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</row>
    <row r="50" spans="1:62" s="54" customFormat="1" ht="19.5" customHeight="1">
      <c r="A50" s="52"/>
      <c r="B50" s="66" t="s">
        <v>7</v>
      </c>
      <c r="C50" s="57"/>
      <c r="D50" s="152">
        <f>+SUM(D17:D18,D24,D28:D29,D35:D36,D41,D44:D46)</f>
        <v>159701.80000000002</v>
      </c>
      <c r="E50" s="152"/>
      <c r="F50" s="78"/>
      <c r="G50" s="95"/>
      <c r="H50" s="38"/>
      <c r="I50" s="23"/>
      <c r="J50" s="23"/>
      <c r="K50" s="23"/>
      <c r="L50" s="23"/>
      <c r="M50" s="23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</row>
    <row r="51" spans="1:62" s="54" customFormat="1" ht="11.25" hidden="1" customHeight="1">
      <c r="A51" s="52"/>
      <c r="B51" s="15"/>
      <c r="C51" s="53"/>
      <c r="D51" s="153"/>
      <c r="E51" s="153"/>
      <c r="F51" s="53"/>
      <c r="G51" s="95"/>
      <c r="H51" s="38"/>
      <c r="I51" s="23"/>
      <c r="J51" s="23"/>
      <c r="K51" s="23"/>
      <c r="L51" s="23"/>
      <c r="M51" s="23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</row>
    <row r="52" spans="1:62" s="47" customFormat="1" ht="22.5" customHeight="1">
      <c r="A52" s="43" t="s">
        <v>2</v>
      </c>
      <c r="B52" s="58" t="s">
        <v>38</v>
      </c>
      <c r="C52" s="59"/>
      <c r="D52" s="131"/>
      <c r="E52" s="131"/>
      <c r="F52" s="59"/>
      <c r="G52" s="24"/>
      <c r="H52" s="14"/>
      <c r="I52" s="14"/>
      <c r="J52" s="14"/>
      <c r="K52" s="14"/>
      <c r="L52" s="14"/>
      <c r="M52" s="14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s="54" customFormat="1" ht="16.5" customHeight="1">
      <c r="A53" s="23">
        <v>1</v>
      </c>
      <c r="B53" s="95" t="s">
        <v>58</v>
      </c>
      <c r="C53" s="72"/>
      <c r="D53" s="131">
        <v>141894.5</v>
      </c>
      <c r="E53" s="131"/>
      <c r="F53" s="128"/>
      <c r="G53" s="24"/>
      <c r="H53" s="14"/>
      <c r="I53" s="14"/>
      <c r="J53" s="14"/>
      <c r="K53" s="14"/>
      <c r="L53" s="14"/>
      <c r="M53" s="1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</row>
    <row r="54" spans="1:62" s="54" customFormat="1" ht="16.899999999999999" customHeight="1">
      <c r="A54" s="21">
        <v>1.1000000000000001</v>
      </c>
      <c r="B54" s="60" t="s">
        <v>171</v>
      </c>
      <c r="C54" s="72"/>
      <c r="D54" s="149">
        <v>762.6</v>
      </c>
      <c r="E54" s="149"/>
      <c r="F54" s="44"/>
      <c r="G54" s="24"/>
      <c r="H54" s="14"/>
      <c r="I54" s="14"/>
      <c r="J54" s="14"/>
      <c r="K54" s="14"/>
      <c r="L54" s="14"/>
      <c r="M54" s="1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</row>
    <row r="55" spans="1:62" s="54" customFormat="1" ht="17.649999999999999" customHeight="1">
      <c r="A55" s="21">
        <v>1.2</v>
      </c>
      <c r="B55" s="60" t="s">
        <v>142</v>
      </c>
      <c r="C55" s="72"/>
      <c r="D55" s="149">
        <v>527.79999999999995</v>
      </c>
      <c r="E55" s="149"/>
      <c r="F55" s="44"/>
      <c r="G55" s="24"/>
      <c r="H55" s="14"/>
      <c r="I55" s="14"/>
      <c r="J55" s="14"/>
      <c r="K55" s="14"/>
      <c r="L55" s="14"/>
      <c r="M55" s="1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</row>
    <row r="56" spans="1:62" s="61" customFormat="1" ht="19.149999999999999" hidden="1" customHeight="1">
      <c r="A56" s="21">
        <v>1.3</v>
      </c>
      <c r="B56" s="60" t="s">
        <v>26</v>
      </c>
      <c r="C56" s="44"/>
      <c r="D56" s="149"/>
      <c r="E56" s="149"/>
      <c r="F56" s="44"/>
      <c r="G56" s="24"/>
      <c r="H56" s="21"/>
      <c r="I56" s="21"/>
      <c r="J56" s="21"/>
      <c r="K56" s="21"/>
      <c r="L56" s="21"/>
      <c r="M56" s="2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  <row r="57" spans="1:62" s="54" customFormat="1" ht="18" customHeight="1">
      <c r="A57" s="23">
        <v>2</v>
      </c>
      <c r="B57" s="62" t="s">
        <v>39</v>
      </c>
      <c r="C57" s="72"/>
      <c r="D57" s="131">
        <v>4763.8</v>
      </c>
      <c r="E57" s="131"/>
      <c r="F57" s="128"/>
      <c r="G57" s="24"/>
      <c r="H57" s="14"/>
      <c r="I57" s="14"/>
      <c r="J57" s="14"/>
      <c r="K57" s="14"/>
      <c r="L57" s="14"/>
      <c r="M57" s="1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</row>
    <row r="58" spans="1:62" ht="18" customHeight="1">
      <c r="A58" s="21">
        <v>2.1</v>
      </c>
      <c r="B58" s="1" t="s">
        <v>81</v>
      </c>
      <c r="C58" s="44"/>
      <c r="D58" s="149">
        <v>3854.1</v>
      </c>
      <c r="E58" s="149"/>
      <c r="F58" s="44"/>
    </row>
    <row r="59" spans="1:62" ht="18" customHeight="1">
      <c r="A59" s="21">
        <v>2.2000000000000002</v>
      </c>
      <c r="B59" s="60" t="s">
        <v>87</v>
      </c>
      <c r="C59" s="44"/>
      <c r="D59" s="149">
        <v>909.7</v>
      </c>
      <c r="E59" s="149"/>
      <c r="F59" s="44"/>
    </row>
    <row r="60" spans="1:62" s="54" customFormat="1" ht="18" customHeight="1">
      <c r="A60" s="23">
        <v>3</v>
      </c>
      <c r="B60" s="62" t="s">
        <v>40</v>
      </c>
      <c r="C60" s="72"/>
      <c r="D60" s="131">
        <v>267.89999999999998</v>
      </c>
      <c r="E60" s="131"/>
      <c r="F60" s="128"/>
      <c r="G60" s="24"/>
      <c r="H60" s="14"/>
      <c r="I60" s="14"/>
      <c r="J60" s="14"/>
      <c r="K60" s="14"/>
      <c r="L60" s="14"/>
      <c r="M60" s="1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</row>
    <row r="61" spans="1:62" ht="18" customHeight="1">
      <c r="A61" s="21">
        <v>3.1</v>
      </c>
      <c r="B61" s="60" t="s">
        <v>88</v>
      </c>
      <c r="C61" s="44"/>
      <c r="D61" s="149">
        <v>225.9</v>
      </c>
      <c r="E61" s="149"/>
      <c r="F61" s="44"/>
    </row>
    <row r="62" spans="1:62" ht="18" customHeight="1">
      <c r="A62" s="21">
        <v>3.2</v>
      </c>
      <c r="B62" s="1" t="s">
        <v>89</v>
      </c>
      <c r="C62" s="44"/>
      <c r="D62" s="149">
        <v>42</v>
      </c>
      <c r="E62" s="149"/>
      <c r="F62" s="44"/>
    </row>
    <row r="63" spans="1:62" s="54" customFormat="1" ht="18" customHeight="1">
      <c r="A63" s="23">
        <v>4</v>
      </c>
      <c r="B63" s="62" t="s">
        <v>59</v>
      </c>
      <c r="C63" s="59"/>
      <c r="D63" s="131">
        <v>307.8</v>
      </c>
      <c r="E63" s="131"/>
      <c r="F63" s="128"/>
      <c r="G63" s="24"/>
      <c r="H63" s="14"/>
      <c r="I63" s="14"/>
      <c r="J63" s="14"/>
      <c r="K63" s="14"/>
      <c r="L63" s="14"/>
      <c r="M63" s="1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</row>
    <row r="64" spans="1:62" ht="18" customHeight="1">
      <c r="A64" s="21">
        <v>4.0999999999999996</v>
      </c>
      <c r="B64" s="60" t="s">
        <v>3</v>
      </c>
      <c r="C64" s="44"/>
      <c r="D64" s="149">
        <v>172.8</v>
      </c>
      <c r="E64" s="149"/>
      <c r="F64" s="44"/>
    </row>
    <row r="65" spans="1:62" ht="17.25" customHeight="1">
      <c r="A65" s="21">
        <v>4.2</v>
      </c>
      <c r="B65" s="1" t="s">
        <v>4</v>
      </c>
      <c r="C65" s="44"/>
      <c r="D65" s="149">
        <v>135</v>
      </c>
      <c r="E65" s="149"/>
      <c r="F65" s="44"/>
    </row>
    <row r="66" spans="1:62" ht="18" hidden="1" customHeight="1">
      <c r="A66" s="21">
        <v>4.3</v>
      </c>
      <c r="B66" s="1" t="s">
        <v>5</v>
      </c>
      <c r="C66" s="44"/>
      <c r="D66" s="149"/>
      <c r="E66" s="149"/>
      <c r="F66" s="44"/>
    </row>
    <row r="67" spans="1:62" s="54" customFormat="1" ht="18" hidden="1" customHeight="1">
      <c r="A67" s="23">
        <v>5</v>
      </c>
      <c r="B67" s="28" t="s">
        <v>60</v>
      </c>
      <c r="C67" s="72"/>
      <c r="D67" s="150"/>
      <c r="E67" s="150"/>
      <c r="F67" s="131"/>
      <c r="G67" s="24" t="s">
        <v>42</v>
      </c>
      <c r="H67" s="14"/>
      <c r="I67" s="14"/>
      <c r="J67" s="14"/>
      <c r="K67" s="14"/>
      <c r="L67" s="14"/>
      <c r="M67" s="1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</row>
    <row r="68" spans="1:62" s="54" customFormat="1" ht="18" customHeight="1">
      <c r="A68" s="23">
        <v>5</v>
      </c>
      <c r="B68" s="28" t="s">
        <v>43</v>
      </c>
      <c r="C68" s="72"/>
      <c r="D68" s="150">
        <v>180</v>
      </c>
      <c r="E68" s="150"/>
      <c r="F68" s="131"/>
      <c r="G68" s="32" t="s">
        <v>61</v>
      </c>
      <c r="H68" s="14"/>
      <c r="I68" s="14"/>
      <c r="J68" s="14"/>
      <c r="K68" s="127"/>
      <c r="L68" s="14"/>
      <c r="M68" s="1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</row>
    <row r="69" spans="1:62" s="54" customFormat="1" ht="18" hidden="1" customHeight="1">
      <c r="A69" s="23">
        <v>7</v>
      </c>
      <c r="B69" s="73" t="s">
        <v>62</v>
      </c>
      <c r="C69" s="72"/>
      <c r="D69" s="150"/>
      <c r="E69" s="150"/>
      <c r="F69" s="131"/>
      <c r="G69" s="32"/>
      <c r="H69" s="14"/>
      <c r="I69" s="14"/>
      <c r="J69" s="14"/>
      <c r="K69" s="14"/>
      <c r="L69" s="14"/>
      <c r="M69" s="1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</row>
    <row r="70" spans="1:62" s="54" customFormat="1" ht="18" customHeight="1">
      <c r="A70" s="23">
        <v>6</v>
      </c>
      <c r="B70" s="73" t="s">
        <v>53</v>
      </c>
      <c r="C70" s="72"/>
      <c r="D70" s="150">
        <v>900</v>
      </c>
      <c r="E70" s="150"/>
      <c r="F70" s="131"/>
      <c r="G70" s="3" t="s">
        <v>75</v>
      </c>
      <c r="H70" s="14"/>
      <c r="I70" s="14"/>
      <c r="J70" s="14"/>
      <c r="K70" s="14"/>
      <c r="L70" s="14"/>
      <c r="M70" s="1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</row>
    <row r="71" spans="1:62" s="54" customFormat="1" ht="19.5" customHeight="1">
      <c r="A71" s="23">
        <v>7</v>
      </c>
      <c r="B71" s="74" t="s">
        <v>105</v>
      </c>
      <c r="C71" s="72"/>
      <c r="D71" s="131">
        <v>587.79999999999995</v>
      </c>
      <c r="E71" s="131"/>
      <c r="F71" s="128"/>
      <c r="G71" s="32"/>
      <c r="H71" s="14"/>
      <c r="I71" s="14"/>
      <c r="J71" s="14"/>
      <c r="K71" s="14"/>
      <c r="L71" s="14"/>
      <c r="M71" s="1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</row>
    <row r="72" spans="1:62" hidden="1">
      <c r="A72" s="21">
        <v>9.1</v>
      </c>
      <c r="B72" s="63" t="s">
        <v>44</v>
      </c>
      <c r="C72" s="44"/>
      <c r="D72" s="149"/>
      <c r="E72" s="149"/>
      <c r="F72" s="44"/>
      <c r="G72" s="3" t="s">
        <v>80</v>
      </c>
    </row>
    <row r="73" spans="1:62">
      <c r="A73" s="21">
        <v>7.1</v>
      </c>
      <c r="B73" s="63" t="s">
        <v>45</v>
      </c>
      <c r="C73" s="44"/>
      <c r="D73" s="149">
        <v>105</v>
      </c>
      <c r="E73" s="149"/>
      <c r="F73" s="44"/>
      <c r="G73" s="3" t="s">
        <v>51</v>
      </c>
    </row>
    <row r="74" spans="1:62" ht="27">
      <c r="A74" s="21">
        <v>7.2</v>
      </c>
      <c r="B74" s="63" t="s">
        <v>46</v>
      </c>
      <c r="C74" s="44"/>
      <c r="D74" s="149">
        <v>332.8</v>
      </c>
      <c r="E74" s="149"/>
      <c r="F74" s="44"/>
      <c r="G74" s="3" t="s">
        <v>79</v>
      </c>
    </row>
    <row r="75" spans="1:62" ht="15" customHeight="1">
      <c r="A75" s="21">
        <v>7.3</v>
      </c>
      <c r="B75" s="63" t="s">
        <v>47</v>
      </c>
      <c r="C75" s="44"/>
      <c r="D75" s="149">
        <v>150</v>
      </c>
      <c r="E75" s="149"/>
      <c r="F75" s="44"/>
      <c r="G75" s="3" t="s">
        <v>78</v>
      </c>
    </row>
    <row r="76" spans="1:62" hidden="1">
      <c r="A76" s="21">
        <v>9.5</v>
      </c>
      <c r="B76" s="63" t="s">
        <v>48</v>
      </c>
      <c r="C76" s="44"/>
      <c r="D76" s="149"/>
      <c r="E76" s="149"/>
      <c r="F76" s="44"/>
      <c r="G76" s="3" t="s">
        <v>77</v>
      </c>
    </row>
    <row r="77" spans="1:62" hidden="1">
      <c r="A77" s="21">
        <v>9.6</v>
      </c>
      <c r="B77" s="63" t="s">
        <v>49</v>
      </c>
      <c r="C77" s="44"/>
      <c r="D77" s="149"/>
      <c r="E77" s="149"/>
      <c r="F77" s="44"/>
      <c r="G77" s="3" t="s">
        <v>76</v>
      </c>
    </row>
    <row r="78" spans="1:62" hidden="1">
      <c r="A78" s="21">
        <v>9.6999999999999993</v>
      </c>
      <c r="B78" s="63" t="s">
        <v>64</v>
      </c>
      <c r="C78" s="44"/>
      <c r="D78" s="149"/>
      <c r="E78" s="149"/>
      <c r="F78" s="44"/>
      <c r="G78" s="3" t="s">
        <v>52</v>
      </c>
    </row>
    <row r="79" spans="1:62" hidden="1">
      <c r="A79" s="21">
        <v>9.8000000000000007</v>
      </c>
      <c r="B79" s="63" t="s">
        <v>50</v>
      </c>
      <c r="C79" s="44"/>
      <c r="D79" s="149"/>
      <c r="E79" s="149"/>
      <c r="F79" s="44"/>
      <c r="G79" s="3" t="s">
        <v>100</v>
      </c>
    </row>
    <row r="80" spans="1:62" s="54" customFormat="1" ht="19.5" customHeight="1">
      <c r="A80" s="23">
        <v>8</v>
      </c>
      <c r="B80" s="73" t="s">
        <v>65</v>
      </c>
      <c r="C80" s="72"/>
      <c r="D80" s="131">
        <v>800</v>
      </c>
      <c r="E80" s="131"/>
      <c r="F80" s="128"/>
      <c r="G80" s="24"/>
      <c r="H80" s="14"/>
      <c r="I80" s="14"/>
      <c r="J80" s="14"/>
      <c r="K80" s="14"/>
      <c r="L80" s="14"/>
      <c r="M80" s="1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</row>
    <row r="81" spans="1:62" ht="18" customHeight="1">
      <c r="A81" s="64">
        <v>8.1</v>
      </c>
      <c r="B81" s="65" t="s">
        <v>54</v>
      </c>
      <c r="C81" s="44"/>
      <c r="D81" s="149">
        <v>500</v>
      </c>
      <c r="E81" s="149"/>
      <c r="F81" s="44"/>
      <c r="G81" s="3" t="s">
        <v>56</v>
      </c>
    </row>
    <row r="82" spans="1:62" ht="18" customHeight="1">
      <c r="A82" s="64">
        <v>8.1999999999999993</v>
      </c>
      <c r="B82" s="65" t="s">
        <v>55</v>
      </c>
      <c r="C82" s="44"/>
      <c r="D82" s="149">
        <v>300</v>
      </c>
      <c r="E82" s="149"/>
      <c r="F82" s="44"/>
      <c r="G82" s="84" t="s">
        <v>114</v>
      </c>
    </row>
    <row r="83" spans="1:62" s="54" customFormat="1" ht="21" customHeight="1">
      <c r="A83" s="75">
        <v>9</v>
      </c>
      <c r="B83" s="73" t="s">
        <v>57</v>
      </c>
      <c r="C83" s="72"/>
      <c r="D83" s="131">
        <v>965</v>
      </c>
      <c r="E83" s="131"/>
      <c r="F83" s="128"/>
      <c r="G83" s="3"/>
      <c r="H83" s="14"/>
      <c r="I83" s="14"/>
      <c r="J83" s="14"/>
      <c r="K83" s="14"/>
      <c r="L83" s="14"/>
      <c r="M83" s="1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</row>
    <row r="84" spans="1:62">
      <c r="A84" s="64">
        <v>9.1</v>
      </c>
      <c r="B84" s="65" t="s">
        <v>69</v>
      </c>
      <c r="C84" s="44"/>
      <c r="D84" s="149">
        <v>300</v>
      </c>
      <c r="E84" s="149"/>
      <c r="F84" s="44"/>
      <c r="G84" s="3" t="s">
        <v>73</v>
      </c>
    </row>
    <row r="85" spans="1:62" ht="14.25" customHeight="1">
      <c r="A85" s="64">
        <v>9.1999999999999993</v>
      </c>
      <c r="B85" s="65" t="s">
        <v>68</v>
      </c>
      <c r="C85" s="44"/>
      <c r="D85" s="149">
        <v>500</v>
      </c>
      <c r="E85" s="149"/>
      <c r="F85" s="44"/>
      <c r="G85" s="24" t="s">
        <v>66</v>
      </c>
    </row>
    <row r="86" spans="1:62" hidden="1">
      <c r="A86" s="64">
        <v>11.3</v>
      </c>
      <c r="B86" s="65" t="s">
        <v>119</v>
      </c>
      <c r="C86" s="44"/>
      <c r="D86" s="149"/>
      <c r="E86" s="149"/>
      <c r="F86" s="44"/>
      <c r="G86" s="3" t="s">
        <v>67</v>
      </c>
    </row>
    <row r="87" spans="1:62">
      <c r="A87" s="64">
        <v>9.3000000000000007</v>
      </c>
      <c r="B87" s="65" t="s">
        <v>70</v>
      </c>
      <c r="C87" s="44"/>
      <c r="D87" s="149">
        <v>65</v>
      </c>
      <c r="E87" s="149"/>
      <c r="F87" s="44"/>
      <c r="G87" s="3"/>
    </row>
    <row r="88" spans="1:62" ht="10.5" customHeight="1">
      <c r="A88" s="64">
        <v>9.4</v>
      </c>
      <c r="B88" s="63" t="s">
        <v>71</v>
      </c>
      <c r="C88" s="44"/>
      <c r="D88" s="149">
        <v>100</v>
      </c>
      <c r="E88" s="149"/>
      <c r="F88" s="44"/>
      <c r="G88" s="3" t="s">
        <v>74</v>
      </c>
    </row>
    <row r="89" spans="1:62" s="71" customFormat="1" ht="5.25" hidden="1" customHeight="1">
      <c r="A89" s="23">
        <v>12</v>
      </c>
      <c r="B89" s="76" t="s">
        <v>160</v>
      </c>
      <c r="C89" s="72"/>
      <c r="D89" s="150"/>
      <c r="E89" s="150"/>
      <c r="F89" s="110"/>
      <c r="G89" s="27"/>
      <c r="H89" s="14"/>
      <c r="I89" s="77"/>
      <c r="J89" s="14"/>
      <c r="K89" s="14"/>
      <c r="L89" s="14"/>
      <c r="M89" s="14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</row>
    <row r="90" spans="1:62" s="54" customFormat="1" ht="22.5" hidden="1" customHeight="1">
      <c r="A90" s="23">
        <v>13</v>
      </c>
      <c r="B90" s="102" t="s">
        <v>106</v>
      </c>
      <c r="C90" s="72"/>
      <c r="D90" s="150"/>
      <c r="E90" s="150"/>
      <c r="F90" s="110"/>
      <c r="G90" s="3" t="s">
        <v>97</v>
      </c>
      <c r="H90" s="14"/>
      <c r="I90" s="14"/>
      <c r="J90" s="14"/>
      <c r="K90" s="14"/>
      <c r="L90" s="14"/>
      <c r="M90" s="1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</row>
    <row r="91" spans="1:62" s="54" customFormat="1" ht="18.75" customHeight="1">
      <c r="A91" s="43">
        <v>10</v>
      </c>
      <c r="B91" s="62" t="s">
        <v>41</v>
      </c>
      <c r="C91" s="72"/>
      <c r="D91" s="131">
        <v>447.1</v>
      </c>
      <c r="E91" s="131"/>
      <c r="F91" s="128"/>
      <c r="G91" s="3"/>
      <c r="H91" s="14"/>
      <c r="I91" s="14"/>
      <c r="J91" s="14"/>
      <c r="K91" s="14"/>
      <c r="L91" s="14"/>
      <c r="M91" s="1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</row>
    <row r="92" spans="1:62">
      <c r="A92" s="64">
        <v>10.1</v>
      </c>
      <c r="B92" s="1" t="s">
        <v>85</v>
      </c>
      <c r="C92" s="44"/>
      <c r="D92" s="149">
        <v>151</v>
      </c>
      <c r="E92" s="149"/>
      <c r="F92" s="44"/>
      <c r="G92" s="3" t="s">
        <v>116</v>
      </c>
    </row>
    <row r="93" spans="1:62">
      <c r="A93" s="64">
        <v>10.199999999999999</v>
      </c>
      <c r="B93" s="56" t="s">
        <v>109</v>
      </c>
      <c r="C93" s="44"/>
      <c r="D93" s="149">
        <v>276.10000000000002</v>
      </c>
      <c r="E93" s="149"/>
      <c r="F93" s="44"/>
      <c r="G93" s="24" t="s">
        <v>72</v>
      </c>
    </row>
    <row r="94" spans="1:62">
      <c r="A94" s="64">
        <v>10.3</v>
      </c>
      <c r="B94" s="1" t="s">
        <v>86</v>
      </c>
      <c r="C94" s="44"/>
      <c r="D94" s="149">
        <v>20</v>
      </c>
      <c r="E94" s="149"/>
      <c r="F94" s="44"/>
      <c r="G94" s="3" t="s">
        <v>115</v>
      </c>
    </row>
    <row r="95" spans="1:62" s="54" customFormat="1" ht="18" customHeight="1">
      <c r="A95" s="43">
        <v>11</v>
      </c>
      <c r="B95" s="15" t="s">
        <v>107</v>
      </c>
      <c r="C95" s="72"/>
      <c r="D95" s="149">
        <v>8587.9</v>
      </c>
      <c r="E95" s="150"/>
      <c r="F95" s="110"/>
      <c r="G95" s="76"/>
      <c r="H95" s="23"/>
      <c r="I95" s="23"/>
      <c r="J95" s="23"/>
      <c r="K95" s="23"/>
      <c r="L95" s="23"/>
      <c r="M95" s="23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1:62" ht="14.25" customHeight="1">
      <c r="A96" s="64">
        <v>11.1</v>
      </c>
      <c r="B96" s="1" t="s">
        <v>29</v>
      </c>
      <c r="C96" s="44"/>
      <c r="D96" s="149">
        <v>8587.9</v>
      </c>
      <c r="E96" s="149"/>
      <c r="F96" s="44"/>
      <c r="G96" s="3"/>
    </row>
    <row r="97" spans="1:62" s="54" customFormat="1" ht="18.75" hidden="1" customHeight="1">
      <c r="A97" s="43">
        <v>16</v>
      </c>
      <c r="B97" s="62" t="s">
        <v>145</v>
      </c>
      <c r="C97" s="72"/>
      <c r="D97" s="131">
        <f>SUM(D98:D100)</f>
        <v>0</v>
      </c>
      <c r="E97" s="131"/>
      <c r="F97" s="128"/>
      <c r="G97" s="24"/>
      <c r="H97" s="14"/>
      <c r="I97" s="14"/>
      <c r="J97" s="14"/>
      <c r="K97" s="14"/>
      <c r="L97" s="14"/>
      <c r="M97" s="1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</row>
    <row r="98" spans="1:62" s="54" customFormat="1" ht="18.75" hidden="1" customHeight="1">
      <c r="A98" s="64">
        <v>16.100000000000001</v>
      </c>
      <c r="B98" s="62"/>
      <c r="C98" s="72"/>
      <c r="D98" s="149"/>
      <c r="E98" s="149"/>
      <c r="F98" s="72"/>
      <c r="G98" s="115" t="s">
        <v>168</v>
      </c>
      <c r="H98" s="14"/>
      <c r="I98" s="14"/>
      <c r="J98" s="14"/>
      <c r="K98" s="14"/>
      <c r="L98" s="14"/>
      <c r="M98" s="1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</row>
    <row r="99" spans="1:62" s="54" customFormat="1" ht="18.75" hidden="1" customHeight="1">
      <c r="A99" s="64"/>
      <c r="B99" s="62"/>
      <c r="C99" s="72"/>
      <c r="D99" s="149"/>
      <c r="E99" s="149"/>
      <c r="F99" s="72"/>
      <c r="G99" s="24"/>
      <c r="H99" s="14"/>
      <c r="I99" s="14"/>
      <c r="J99" s="14"/>
      <c r="K99" s="14"/>
      <c r="L99" s="14"/>
      <c r="M99" s="1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</row>
    <row r="100" spans="1:62" s="54" customFormat="1" ht="18.75" hidden="1" customHeight="1">
      <c r="A100" s="43"/>
      <c r="B100" s="62"/>
      <c r="C100" s="72"/>
      <c r="D100" s="149"/>
      <c r="E100" s="149"/>
      <c r="F100" s="72"/>
      <c r="G100" s="24" t="s">
        <v>146</v>
      </c>
      <c r="H100" s="14"/>
      <c r="I100" s="14"/>
      <c r="J100" s="14"/>
      <c r="K100" s="14"/>
      <c r="L100" s="14"/>
      <c r="M100" s="1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</row>
    <row r="101" spans="1:62" s="68" customFormat="1" ht="19.5" customHeight="1">
      <c r="A101" s="94"/>
      <c r="B101" s="66" t="s">
        <v>8</v>
      </c>
      <c r="C101" s="67"/>
      <c r="D101" s="152">
        <f>+SUM(D53,D57,D60,D63,D67:D71,D80,D83,D89:D91,D95,D97)</f>
        <v>159701.79999999996</v>
      </c>
      <c r="E101" s="157" t="s">
        <v>169</v>
      </c>
      <c r="F101" s="78">
        <f>+D50-D101</f>
        <v>0</v>
      </c>
      <c r="G101" s="126"/>
      <c r="H101" s="112"/>
      <c r="I101" s="35"/>
      <c r="J101" s="35"/>
      <c r="K101" s="35"/>
      <c r="L101" s="35"/>
      <c r="M101" s="35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</row>
    <row r="102" spans="1:62" s="54" customFormat="1" ht="22.5" customHeight="1">
      <c r="A102" s="69"/>
      <c r="B102" s="70"/>
      <c r="D102" s="154"/>
      <c r="E102" s="154"/>
      <c r="G102" s="24"/>
      <c r="H102" s="14"/>
      <c r="I102" s="14"/>
      <c r="J102" s="14"/>
      <c r="K102" s="14"/>
      <c r="L102" s="14"/>
      <c r="M102" s="1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</row>
    <row r="103" spans="1:62" s="48" customFormat="1" ht="129.75" customHeight="1">
      <c r="B103" s="124"/>
      <c r="C103" s="17"/>
      <c r="D103" s="155"/>
      <c r="E103" s="155"/>
      <c r="F103" s="92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62" s="18" customFormat="1" ht="28.5" customHeight="1">
      <c r="B104" s="122" t="s">
        <v>164</v>
      </c>
      <c r="C104" s="48"/>
      <c r="D104" s="144" t="s">
        <v>165</v>
      </c>
      <c r="E104" s="144"/>
      <c r="F104" s="123"/>
      <c r="G104" s="24"/>
      <c r="H104" s="21"/>
      <c r="I104" s="21"/>
      <c r="J104" s="21"/>
      <c r="K104" s="21"/>
      <c r="L104" s="21"/>
      <c r="M104" s="21"/>
    </row>
    <row r="105" spans="1:62" s="18" customFormat="1" ht="52.5" customHeight="1">
      <c r="D105" s="145"/>
      <c r="E105" s="145"/>
      <c r="G105" s="24"/>
      <c r="H105" s="21"/>
      <c r="I105" s="21"/>
      <c r="J105" s="21"/>
      <c r="K105" s="21"/>
      <c r="L105" s="21"/>
      <c r="M105" s="21"/>
    </row>
    <row r="106" spans="1:62" s="18" customFormat="1">
      <c r="D106" s="145"/>
      <c r="E106" s="145"/>
      <c r="G106" s="24"/>
      <c r="H106" s="21"/>
      <c r="I106" s="21"/>
      <c r="J106" s="21"/>
      <c r="K106" s="21"/>
      <c r="L106" s="21"/>
      <c r="M106" s="21"/>
    </row>
    <row r="107" spans="1:62" s="18" customFormat="1">
      <c r="D107" s="145"/>
      <c r="E107" s="145"/>
      <c r="G107" s="24"/>
      <c r="H107" s="21"/>
      <c r="I107" s="21"/>
      <c r="J107" s="21"/>
      <c r="K107" s="21"/>
      <c r="L107" s="21"/>
      <c r="M107" s="21"/>
    </row>
    <row r="108" spans="1:62" s="18" customFormat="1">
      <c r="D108" s="145"/>
      <c r="E108" s="145"/>
      <c r="G108" s="24"/>
      <c r="H108" s="21"/>
      <c r="I108" s="21"/>
      <c r="J108" s="21"/>
      <c r="K108" s="21"/>
      <c r="L108" s="21"/>
      <c r="M108" s="21"/>
    </row>
    <row r="109" spans="1:62" s="18" customFormat="1">
      <c r="D109" s="145"/>
      <c r="E109" s="145"/>
      <c r="G109" s="24"/>
      <c r="H109" s="21"/>
      <c r="I109" s="21"/>
      <c r="J109" s="21"/>
      <c r="K109" s="21"/>
      <c r="L109" s="21"/>
      <c r="M109" s="21"/>
    </row>
    <row r="110" spans="1:62" s="18" customFormat="1">
      <c r="D110" s="145"/>
      <c r="E110" s="145"/>
      <c r="G110" s="24"/>
      <c r="H110" s="21"/>
      <c r="I110" s="21"/>
      <c r="J110" s="21"/>
      <c r="K110" s="21"/>
      <c r="L110" s="21"/>
      <c r="M110" s="21"/>
    </row>
    <row r="111" spans="1:62" s="18" customFormat="1">
      <c r="D111" s="145"/>
      <c r="E111" s="145"/>
      <c r="G111" s="24"/>
      <c r="H111" s="21"/>
      <c r="I111" s="21"/>
      <c r="J111" s="21"/>
      <c r="K111" s="21"/>
      <c r="L111" s="21"/>
      <c r="M111" s="21"/>
    </row>
    <row r="112" spans="1:62" s="18" customFormat="1">
      <c r="D112" s="145"/>
      <c r="E112" s="145"/>
      <c r="G112" s="24"/>
      <c r="H112" s="21"/>
      <c r="I112" s="21"/>
      <c r="J112" s="21"/>
      <c r="K112" s="21"/>
      <c r="L112" s="21"/>
      <c r="M112" s="21"/>
    </row>
    <row r="113" spans="4:13" s="18" customFormat="1">
      <c r="D113" s="145"/>
      <c r="E113" s="145"/>
      <c r="G113" s="24"/>
      <c r="H113" s="21"/>
      <c r="I113" s="21"/>
      <c r="J113" s="21"/>
      <c r="K113" s="21"/>
      <c r="L113" s="21"/>
      <c r="M113" s="21"/>
    </row>
    <row r="114" spans="4:13" s="18" customFormat="1">
      <c r="D114" s="145"/>
      <c r="E114" s="145"/>
      <c r="G114" s="24"/>
      <c r="H114" s="21"/>
      <c r="I114" s="21"/>
      <c r="J114" s="21"/>
      <c r="K114" s="21"/>
      <c r="L114" s="21"/>
      <c r="M114" s="21"/>
    </row>
    <row r="115" spans="4:13" s="18" customFormat="1">
      <c r="D115" s="145"/>
      <c r="E115" s="145"/>
      <c r="G115" s="24"/>
      <c r="H115" s="21"/>
      <c r="I115" s="21"/>
      <c r="J115" s="21"/>
      <c r="K115" s="21"/>
      <c r="L115" s="21"/>
      <c r="M115" s="21"/>
    </row>
    <row r="116" spans="4:13" s="18" customFormat="1">
      <c r="D116" s="145"/>
      <c r="E116" s="145"/>
      <c r="G116" s="24"/>
      <c r="H116" s="21"/>
      <c r="I116" s="21"/>
      <c r="J116" s="21"/>
      <c r="K116" s="21"/>
      <c r="L116" s="21"/>
      <c r="M116" s="21"/>
    </row>
    <row r="117" spans="4:13" s="18" customFormat="1">
      <c r="D117" s="145"/>
      <c r="E117" s="145"/>
      <c r="G117" s="24"/>
      <c r="H117" s="21"/>
      <c r="I117" s="21"/>
      <c r="J117" s="21"/>
      <c r="K117" s="21"/>
      <c r="L117" s="21"/>
      <c r="M117" s="21"/>
    </row>
    <row r="118" spans="4:13" s="18" customFormat="1">
      <c r="D118" s="145"/>
      <c r="E118" s="145"/>
      <c r="G118" s="24"/>
      <c r="H118" s="21"/>
      <c r="I118" s="21"/>
      <c r="J118" s="21"/>
      <c r="K118" s="21"/>
      <c r="L118" s="21"/>
      <c r="M118" s="21"/>
    </row>
    <row r="119" spans="4:13" s="18" customFormat="1">
      <c r="D119" s="145"/>
      <c r="E119" s="145"/>
      <c r="G119" s="24"/>
      <c r="H119" s="21"/>
      <c r="I119" s="21"/>
      <c r="J119" s="21"/>
      <c r="K119" s="21"/>
      <c r="L119" s="21"/>
      <c r="M119" s="21"/>
    </row>
    <row r="120" spans="4:13" s="18" customFormat="1">
      <c r="D120" s="145"/>
      <c r="E120" s="145"/>
      <c r="G120" s="24"/>
      <c r="H120" s="21"/>
      <c r="I120" s="21"/>
      <c r="J120" s="21"/>
      <c r="K120" s="21"/>
      <c r="L120" s="21"/>
      <c r="M120" s="21"/>
    </row>
    <row r="121" spans="4:13" s="18" customFormat="1">
      <c r="D121" s="145"/>
      <c r="E121" s="145"/>
      <c r="G121" s="24"/>
      <c r="H121" s="21"/>
      <c r="I121" s="21"/>
      <c r="J121" s="21"/>
      <c r="K121" s="21"/>
      <c r="L121" s="21"/>
      <c r="M121" s="21"/>
    </row>
    <row r="122" spans="4:13" s="18" customFormat="1">
      <c r="D122" s="145"/>
      <c r="E122" s="145"/>
      <c r="G122" s="24"/>
      <c r="H122" s="21"/>
      <c r="I122" s="21"/>
      <c r="J122" s="21"/>
      <c r="K122" s="21"/>
      <c r="L122" s="21"/>
      <c r="M122" s="21"/>
    </row>
    <row r="123" spans="4:13" s="18" customFormat="1">
      <c r="D123" s="145"/>
      <c r="E123" s="145"/>
      <c r="G123" s="24"/>
      <c r="H123" s="21"/>
      <c r="I123" s="21"/>
      <c r="J123" s="21"/>
      <c r="K123" s="21"/>
      <c r="L123" s="21"/>
      <c r="M123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2:D12"/>
    <mergeCell ref="A13:D13"/>
    <mergeCell ref="A14:D14"/>
  </mergeCells>
  <pageMargins left="0.15748031496062992" right="0.19685039370078741" top="0.23622047244094491" bottom="0.27559055118110237" header="0.15748031496062992" footer="0.19685039370078741"/>
  <pageSetup paperSize="9" scale="7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ArGrDigsig1">
          <controlPr defaultSize="0" autoLine="0" autoPict="0" r:id="rId5">
            <anchor moveWithCells="1">
              <from>
                <xdr:col>1</xdr:col>
                <xdr:colOff>0</xdr:colOff>
                <xdr:row>102</xdr:row>
                <xdr:rowOff>0</xdr:rowOff>
              </from>
              <to>
                <xdr:col>1</xdr:col>
                <xdr:colOff>2543175</xdr:colOff>
                <xdr:row>102</xdr:row>
                <xdr:rowOff>1266825</xdr:rowOff>
              </to>
            </anchor>
          </controlPr>
        </control>
      </mc:Choice>
      <mc:Fallback>
        <control shapeId="1025" r:id="rId4" name="ArGrDigsig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21"/>
  <sheetViews>
    <sheetView tabSelected="1" view="pageBreakPreview" topLeftCell="A85" zoomScaleNormal="100" zoomScaleSheetLayoutView="100" workbookViewId="0">
      <selection activeCell="B119" sqref="B119:C119"/>
    </sheetView>
  </sheetViews>
  <sheetFormatPr defaultColWidth="9.28515625" defaultRowHeight="13.5"/>
  <cols>
    <col min="1" max="1" width="6" style="18" customWidth="1"/>
    <col min="2" max="2" width="74.85546875" style="18" customWidth="1"/>
    <col min="3" max="3" width="23" style="145" customWidth="1"/>
    <col min="4" max="4" width="4.7109375" style="145" customWidth="1"/>
    <col min="5" max="16384" width="9.28515625" style="18"/>
  </cols>
  <sheetData>
    <row r="1" spans="1:4" s="16" customFormat="1" ht="15.75" customHeight="1">
      <c r="A1" s="80"/>
      <c r="B1" s="81"/>
      <c r="C1" s="133" t="s">
        <v>117</v>
      </c>
      <c r="D1" s="165">
        <f>+'Ekamutner ev caxser'!E1+1</f>
        <v>62</v>
      </c>
    </row>
    <row r="2" spans="1:4" s="16" customFormat="1" ht="15.75" customHeight="1">
      <c r="A2" s="80"/>
      <c r="B2" s="80"/>
      <c r="C2" s="133" t="s">
        <v>14</v>
      </c>
      <c r="D2" s="165"/>
    </row>
    <row r="3" spans="1:4" s="16" customFormat="1" ht="15.75" customHeight="1">
      <c r="A3" s="80"/>
      <c r="B3" s="80"/>
      <c r="C3" s="133" t="s">
        <v>6</v>
      </c>
      <c r="D3" s="165"/>
    </row>
    <row r="4" spans="1:4" s="16" customFormat="1" ht="26.25" customHeight="1">
      <c r="A4" s="80"/>
      <c r="B4" s="80"/>
      <c r="C4" s="133" t="s">
        <v>161</v>
      </c>
      <c r="D4" s="165"/>
    </row>
    <row r="5" spans="1:4" s="16" customFormat="1" ht="24" customHeight="1">
      <c r="A5" s="80"/>
      <c r="B5" s="80"/>
      <c r="C5" s="133" t="s">
        <v>118</v>
      </c>
      <c r="D5" s="165"/>
    </row>
    <row r="6" spans="1:4" s="16" customFormat="1" ht="10.5" customHeight="1">
      <c r="A6" s="80"/>
      <c r="B6" s="80"/>
      <c r="C6" s="133"/>
      <c r="D6" s="165"/>
    </row>
    <row r="7" spans="1:4" s="48" customFormat="1" ht="21" customHeight="1">
      <c r="C7" s="134" t="s">
        <v>121</v>
      </c>
      <c r="D7" s="164">
        <f>+'Ekamutner ev caxser'!E7+1</f>
        <v>62</v>
      </c>
    </row>
    <row r="8" spans="1:4" s="48" customFormat="1" ht="20.25" customHeight="1">
      <c r="C8" s="134" t="s">
        <v>122</v>
      </c>
      <c r="D8" s="163"/>
    </row>
    <row r="9" spans="1:4" s="48" customFormat="1" ht="21.75" customHeight="1">
      <c r="C9" s="134" t="s">
        <v>6</v>
      </c>
      <c r="D9" s="134"/>
    </row>
    <row r="10" spans="1:4" s="48" customFormat="1" ht="24.75" customHeight="1">
      <c r="C10" s="113" t="s">
        <v>147</v>
      </c>
      <c r="D10" s="113"/>
    </row>
    <row r="11" spans="1:4" s="48" customFormat="1" ht="24" customHeight="1">
      <c r="C11" s="113" t="s">
        <v>123</v>
      </c>
      <c r="D11" s="113"/>
    </row>
    <row r="12" spans="1:4" s="16" customFormat="1" ht="14.25" customHeight="1">
      <c r="A12" s="80"/>
      <c r="B12" s="80"/>
      <c r="C12" s="133"/>
      <c r="D12" s="133"/>
    </row>
    <row r="13" spans="1:4" s="16" customFormat="1" ht="19.5" customHeight="1">
      <c r="A13" s="172" t="s">
        <v>15</v>
      </c>
      <c r="B13" s="172"/>
      <c r="C13" s="172"/>
      <c r="D13" s="129"/>
    </row>
    <row r="14" spans="1:4" s="3" customFormat="1" ht="29.25" customHeight="1">
      <c r="A14" s="170" t="s">
        <v>170</v>
      </c>
      <c r="B14" s="170"/>
      <c r="C14" s="170"/>
      <c r="D14" s="94"/>
    </row>
    <row r="15" spans="1:4" s="3" customFormat="1" ht="18.75" customHeight="1">
      <c r="A15" s="171" t="s">
        <v>162</v>
      </c>
      <c r="B15" s="171"/>
      <c r="C15" s="171"/>
      <c r="D15" s="43"/>
    </row>
    <row r="16" spans="1:4" s="3" customFormat="1" ht="11.25" customHeight="1">
      <c r="A16" s="43"/>
      <c r="B16" s="43"/>
      <c r="C16" s="135"/>
      <c r="D16" s="135"/>
    </row>
    <row r="17" spans="1:5" s="16" customFormat="1" ht="15" customHeight="1">
      <c r="A17" s="80"/>
      <c r="B17" s="80"/>
      <c r="C17" s="136" t="s">
        <v>16</v>
      </c>
      <c r="D17" s="136"/>
    </row>
    <row r="18" spans="1:5" s="21" customFormat="1" ht="39" customHeight="1">
      <c r="A18" s="82" t="s">
        <v>0</v>
      </c>
      <c r="B18" s="86" t="s">
        <v>9</v>
      </c>
      <c r="C18" s="137" t="s">
        <v>17</v>
      </c>
      <c r="D18" s="158"/>
    </row>
    <row r="19" spans="1:5" s="16" customFormat="1" ht="30" customHeight="1">
      <c r="A19" s="83" t="s">
        <v>1</v>
      </c>
      <c r="B19" s="19" t="s">
        <v>10</v>
      </c>
      <c r="C19" s="138">
        <v>21768.799999999999</v>
      </c>
      <c r="D19" s="150"/>
    </row>
    <row r="20" spans="1:5" s="16" customFormat="1" ht="36.75" customHeight="1">
      <c r="A20" s="83" t="s">
        <v>2</v>
      </c>
      <c r="B20" s="19" t="s">
        <v>30</v>
      </c>
      <c r="C20" s="139">
        <f>+SUM(C21:C22,C28,C32:C33,C39:C40,C45:C46)</f>
        <v>151211.40000000002</v>
      </c>
      <c r="D20" s="159"/>
    </row>
    <row r="21" spans="1:5" s="17" customFormat="1" ht="22.5" customHeight="1">
      <c r="A21" s="96">
        <v>1</v>
      </c>
      <c r="B21" s="30" t="s">
        <v>124</v>
      </c>
      <c r="C21" s="140">
        <v>143455</v>
      </c>
      <c r="D21" s="131"/>
      <c r="E21" s="167"/>
    </row>
    <row r="22" spans="1:5" s="17" customFormat="1" ht="22.5" customHeight="1">
      <c r="A22" s="96">
        <v>2</v>
      </c>
      <c r="B22" s="30" t="s">
        <v>125</v>
      </c>
      <c r="C22" s="140">
        <v>6169.7000000000007</v>
      </c>
      <c r="D22" s="131"/>
      <c r="E22" s="167"/>
    </row>
    <row r="23" spans="1:5" ht="21.75" customHeight="1">
      <c r="A23" s="10">
        <v>2.1</v>
      </c>
      <c r="B23" s="11" t="s">
        <v>126</v>
      </c>
      <c r="C23" s="132">
        <v>4453.1000000000004</v>
      </c>
      <c r="D23" s="149"/>
      <c r="E23" s="167"/>
    </row>
    <row r="24" spans="1:5" ht="21.75" customHeight="1">
      <c r="A24" s="10">
        <v>2.2000000000000002</v>
      </c>
      <c r="B24" s="11" t="s">
        <v>127</v>
      </c>
      <c r="C24" s="132">
        <v>494.8</v>
      </c>
      <c r="D24" s="149"/>
      <c r="E24" s="167"/>
    </row>
    <row r="25" spans="1:5" ht="21.75" customHeight="1">
      <c r="A25" s="10">
        <v>2.2999999999999998</v>
      </c>
      <c r="B25" s="11" t="s">
        <v>128</v>
      </c>
      <c r="C25" s="132">
        <v>889</v>
      </c>
      <c r="D25" s="149"/>
      <c r="E25" s="167"/>
    </row>
    <row r="26" spans="1:5" s="17" customFormat="1" ht="19.899999999999999" customHeight="1">
      <c r="A26" s="10">
        <v>2.4</v>
      </c>
      <c r="B26" s="11" t="s">
        <v>129</v>
      </c>
      <c r="C26" s="132">
        <v>332.8</v>
      </c>
      <c r="D26" s="149"/>
      <c r="E26" s="167"/>
    </row>
    <row r="27" spans="1:5" s="17" customFormat="1" ht="34.9" hidden="1" customHeight="1">
      <c r="A27" s="10">
        <v>2.5</v>
      </c>
      <c r="B27" s="7" t="s">
        <v>139</v>
      </c>
      <c r="C27" s="132"/>
      <c r="D27" s="149"/>
      <c r="E27" s="167"/>
    </row>
    <row r="28" spans="1:5" s="17" customFormat="1" ht="17.25" hidden="1">
      <c r="A28" s="96">
        <v>3</v>
      </c>
      <c r="B28" s="39" t="s">
        <v>143</v>
      </c>
      <c r="C28" s="140">
        <v>0</v>
      </c>
      <c r="D28" s="131"/>
      <c r="E28" s="167"/>
    </row>
    <row r="29" spans="1:5" s="17" customFormat="1" ht="18" hidden="1" customHeight="1">
      <c r="A29" s="10">
        <v>3.1</v>
      </c>
      <c r="B29" s="11" t="s">
        <v>166</v>
      </c>
      <c r="C29" s="141"/>
      <c r="D29" s="160"/>
      <c r="E29" s="167"/>
    </row>
    <row r="30" spans="1:5" ht="18" hidden="1" customHeight="1">
      <c r="A30" s="10">
        <v>3.2</v>
      </c>
      <c r="B30" s="11" t="s">
        <v>140</v>
      </c>
      <c r="C30" s="141"/>
      <c r="D30" s="148"/>
      <c r="E30" s="167"/>
    </row>
    <row r="31" spans="1:5" ht="18" hidden="1" customHeight="1">
      <c r="A31" s="10">
        <v>3.3</v>
      </c>
      <c r="B31" s="11" t="s">
        <v>141</v>
      </c>
      <c r="C31" s="141"/>
      <c r="D31" s="148"/>
      <c r="E31" s="167"/>
    </row>
    <row r="32" spans="1:5" ht="18" hidden="1" customHeight="1">
      <c r="A32" s="96">
        <v>4</v>
      </c>
      <c r="B32" s="39" t="s">
        <v>130</v>
      </c>
      <c r="C32" s="140">
        <v>0</v>
      </c>
      <c r="D32" s="131"/>
      <c r="E32" s="167"/>
    </row>
    <row r="33" spans="1:5" ht="38.25" customHeight="1">
      <c r="A33" s="96">
        <v>3</v>
      </c>
      <c r="B33" s="29" t="s">
        <v>131</v>
      </c>
      <c r="C33" s="138">
        <v>1586.6999999999998</v>
      </c>
      <c r="D33" s="150"/>
      <c r="E33" s="167"/>
    </row>
    <row r="34" spans="1:5" ht="0.4" customHeight="1">
      <c r="A34" s="10">
        <v>5.0999999999999996</v>
      </c>
      <c r="B34" s="109" t="s">
        <v>149</v>
      </c>
      <c r="C34" s="141"/>
      <c r="D34" s="148"/>
      <c r="E34" s="167"/>
    </row>
    <row r="35" spans="1:5" s="17" customFormat="1" ht="22.15" customHeight="1">
      <c r="A35" s="10">
        <v>5.2</v>
      </c>
      <c r="B35" s="109" t="s">
        <v>148</v>
      </c>
      <c r="C35" s="141">
        <v>953.4</v>
      </c>
      <c r="D35" s="148"/>
      <c r="E35" s="167"/>
    </row>
    <row r="36" spans="1:5" s="17" customFormat="1" ht="20.65" customHeight="1">
      <c r="A36" s="10">
        <v>3.1</v>
      </c>
      <c r="B36" s="109" t="s">
        <v>150</v>
      </c>
      <c r="C36" s="141">
        <v>633.29999999999995</v>
      </c>
      <c r="D36" s="148"/>
      <c r="E36" s="167"/>
    </row>
    <row r="37" spans="1:5" s="17" customFormat="1" ht="0.4" hidden="1" customHeight="1">
      <c r="A37" s="10">
        <v>5.4</v>
      </c>
      <c r="B37" s="109" t="s">
        <v>151</v>
      </c>
      <c r="C37" s="141"/>
      <c r="D37" s="148"/>
    </row>
    <row r="38" spans="1:5" s="17" customFormat="1" ht="24" hidden="1" customHeight="1">
      <c r="A38" s="10">
        <v>3.2</v>
      </c>
      <c r="B38" s="109" t="s">
        <v>152</v>
      </c>
      <c r="C38" s="141"/>
      <c r="D38" s="148"/>
    </row>
    <row r="39" spans="1:5" s="17" customFormat="1" ht="37.15" hidden="1" customHeight="1">
      <c r="A39" s="96">
        <v>6</v>
      </c>
      <c r="B39" s="39" t="s">
        <v>132</v>
      </c>
      <c r="C39" s="138"/>
      <c r="D39" s="150"/>
    </row>
    <row r="40" spans="1:5" s="17" customFormat="1" ht="37.9" hidden="1" customHeight="1">
      <c r="A40" s="96">
        <v>7</v>
      </c>
      <c r="B40" s="39" t="s">
        <v>133</v>
      </c>
      <c r="C40" s="140">
        <f>SUM(C41:C44)</f>
        <v>0</v>
      </c>
      <c r="D40" s="131"/>
    </row>
    <row r="41" spans="1:5" s="17" customFormat="1" ht="38.65" hidden="1" customHeight="1">
      <c r="A41" s="10">
        <v>7.1</v>
      </c>
      <c r="B41" s="11" t="s">
        <v>81</v>
      </c>
      <c r="C41" s="141"/>
      <c r="D41" s="148"/>
    </row>
    <row r="42" spans="1:5" s="17" customFormat="1" ht="37.5" hidden="1" customHeight="1">
      <c r="A42" s="10">
        <v>7.2</v>
      </c>
      <c r="B42" s="11" t="s">
        <v>82</v>
      </c>
      <c r="C42" s="141"/>
      <c r="D42" s="148"/>
    </row>
    <row r="43" spans="1:5" s="17" customFormat="1" ht="37.15" hidden="1" customHeight="1">
      <c r="A43" s="10">
        <v>7.3</v>
      </c>
      <c r="B43" s="11" t="s">
        <v>83</v>
      </c>
      <c r="C43" s="141"/>
      <c r="D43" s="148"/>
    </row>
    <row r="44" spans="1:5" s="17" customFormat="1" ht="36.4" hidden="1" customHeight="1">
      <c r="A44" s="10">
        <v>7.4</v>
      </c>
      <c r="B44" s="11" t="s">
        <v>84</v>
      </c>
      <c r="C44" s="141"/>
      <c r="D44" s="148"/>
    </row>
    <row r="45" spans="1:5" s="17" customFormat="1" ht="36" hidden="1" customHeight="1">
      <c r="A45" s="96">
        <v>8</v>
      </c>
      <c r="B45" s="39" t="s">
        <v>135</v>
      </c>
      <c r="C45" s="140">
        <f>+'Ekamutner ev caxser'!D44</f>
        <v>0</v>
      </c>
      <c r="D45" s="131"/>
    </row>
    <row r="46" spans="1:5" s="17" customFormat="1" ht="36" hidden="1" customHeight="1">
      <c r="A46" s="96">
        <v>9</v>
      </c>
      <c r="B46" s="39" t="s">
        <v>138</v>
      </c>
      <c r="C46" s="138">
        <f>SUM(C47:C48)</f>
        <v>0</v>
      </c>
      <c r="D46" s="150"/>
    </row>
    <row r="47" spans="1:5" s="17" customFormat="1" ht="36" hidden="1" customHeight="1">
      <c r="A47" s="10">
        <v>9.1</v>
      </c>
      <c r="B47" s="39"/>
      <c r="C47" s="138"/>
      <c r="D47" s="150"/>
    </row>
    <row r="48" spans="1:5" s="17" customFormat="1" ht="35.65" hidden="1" customHeight="1">
      <c r="A48" s="10"/>
      <c r="B48" s="39"/>
      <c r="C48" s="138"/>
      <c r="D48" s="150"/>
    </row>
    <row r="49" spans="1:5" s="16" customFormat="1" ht="36.75" customHeight="1">
      <c r="A49" s="83" t="s">
        <v>11</v>
      </c>
      <c r="B49" s="19" t="s">
        <v>31</v>
      </c>
      <c r="C49" s="139">
        <f>+C50+C99+C114</f>
        <v>164186.29999999999</v>
      </c>
      <c r="D49" s="159"/>
    </row>
    <row r="50" spans="1:5" s="16" customFormat="1" ht="27" customHeight="1">
      <c r="A50" s="13" t="s">
        <v>19</v>
      </c>
      <c r="B50" s="19" t="s">
        <v>111</v>
      </c>
      <c r="C50" s="139">
        <f>+SUM(C51,C55,C58,C61,C65:C69,C78,C81,C87:C88,C92,C96)</f>
        <v>152332.69999999998</v>
      </c>
      <c r="D50" s="159"/>
    </row>
    <row r="51" spans="1:5" s="17" customFormat="1" ht="16.149999999999999" customHeight="1">
      <c r="A51" s="89">
        <v>1</v>
      </c>
      <c r="B51" s="100" t="s">
        <v>58</v>
      </c>
      <c r="C51" s="140">
        <v>141909.5</v>
      </c>
      <c r="D51" s="131"/>
      <c r="E51" s="167"/>
    </row>
    <row r="52" spans="1:5" s="17" customFormat="1" ht="17.45" customHeight="1">
      <c r="A52" s="4">
        <v>1.1000000000000001</v>
      </c>
      <c r="B52" s="11" t="s">
        <v>171</v>
      </c>
      <c r="C52" s="141">
        <v>762.6</v>
      </c>
      <c r="D52" s="148"/>
      <c r="E52" s="167"/>
    </row>
    <row r="53" spans="1:5" s="17" customFormat="1" ht="16.899999999999999" customHeight="1">
      <c r="A53" s="4">
        <v>1.2</v>
      </c>
      <c r="B53" s="11" t="s">
        <v>142</v>
      </c>
      <c r="C53" s="141">
        <v>527.79999999999995</v>
      </c>
      <c r="D53" s="148"/>
      <c r="E53" s="167"/>
    </row>
    <row r="54" spans="1:5" s="20" customFormat="1" ht="18" hidden="1" customHeight="1">
      <c r="A54" s="4">
        <v>1.3</v>
      </c>
      <c r="B54" s="12" t="s">
        <v>26</v>
      </c>
      <c r="C54" s="141"/>
      <c r="D54" s="148"/>
      <c r="E54" s="167"/>
    </row>
    <row r="55" spans="1:5" s="17" customFormat="1" ht="18" customHeight="1">
      <c r="A55" s="89">
        <v>2</v>
      </c>
      <c r="B55" s="39" t="s">
        <v>39</v>
      </c>
      <c r="C55" s="140">
        <v>5804.3</v>
      </c>
      <c r="D55" s="131"/>
      <c r="E55" s="167"/>
    </row>
    <row r="56" spans="1:5" ht="18" customHeight="1">
      <c r="A56" s="4">
        <v>2.1</v>
      </c>
      <c r="B56" s="11" t="s">
        <v>81</v>
      </c>
      <c r="C56" s="132">
        <v>4788.1000000000004</v>
      </c>
      <c r="D56" s="149"/>
      <c r="E56" s="167"/>
    </row>
    <row r="57" spans="1:5" ht="18" customHeight="1">
      <c r="A57" s="4">
        <v>2.2000000000000002</v>
      </c>
      <c r="B57" s="12" t="s">
        <v>87</v>
      </c>
      <c r="C57" s="132">
        <v>1016.2</v>
      </c>
      <c r="D57" s="149"/>
      <c r="E57" s="167"/>
    </row>
    <row r="58" spans="1:5" s="17" customFormat="1" ht="18" customHeight="1">
      <c r="A58" s="89">
        <v>3</v>
      </c>
      <c r="B58" s="39" t="s">
        <v>40</v>
      </c>
      <c r="C58" s="140">
        <v>283.89999999999998</v>
      </c>
      <c r="D58" s="131"/>
      <c r="E58" s="167"/>
    </row>
    <row r="59" spans="1:5" ht="18" customHeight="1">
      <c r="A59" s="4">
        <v>3.1</v>
      </c>
      <c r="B59" s="12" t="s">
        <v>88</v>
      </c>
      <c r="C59" s="132">
        <v>241.9</v>
      </c>
      <c r="D59" s="149"/>
      <c r="E59" s="167"/>
    </row>
    <row r="60" spans="1:5" ht="18" customHeight="1">
      <c r="A60" s="4">
        <v>3.2</v>
      </c>
      <c r="B60" s="11" t="s">
        <v>89</v>
      </c>
      <c r="C60" s="132">
        <v>42</v>
      </c>
      <c r="D60" s="149"/>
      <c r="E60" s="167"/>
    </row>
    <row r="61" spans="1:5" s="17" customFormat="1" ht="18" customHeight="1">
      <c r="A61" s="89">
        <v>4</v>
      </c>
      <c r="B61" s="39" t="s">
        <v>59</v>
      </c>
      <c r="C61" s="140">
        <v>338</v>
      </c>
      <c r="D61" s="131"/>
      <c r="E61" s="167"/>
    </row>
    <row r="62" spans="1:5" ht="18" customHeight="1">
      <c r="A62" s="4">
        <v>4.0999999999999996</v>
      </c>
      <c r="B62" s="12" t="s">
        <v>3</v>
      </c>
      <c r="C62" s="132">
        <v>203</v>
      </c>
      <c r="D62" s="149"/>
      <c r="E62" s="167"/>
    </row>
    <row r="63" spans="1:5" ht="18" customHeight="1">
      <c r="A63" s="4">
        <v>4.2</v>
      </c>
      <c r="B63" s="11" t="s">
        <v>4</v>
      </c>
      <c r="C63" s="132">
        <v>135</v>
      </c>
      <c r="D63" s="149"/>
      <c r="E63" s="167"/>
    </row>
    <row r="64" spans="1:5" ht="0.75" hidden="1" customHeight="1">
      <c r="A64" s="4">
        <v>4.3</v>
      </c>
      <c r="B64" s="11" t="s">
        <v>5</v>
      </c>
      <c r="C64" s="132"/>
      <c r="D64" s="149"/>
      <c r="E64" s="167"/>
    </row>
    <row r="65" spans="1:5" s="17" customFormat="1" ht="18" hidden="1" customHeight="1">
      <c r="A65" s="89">
        <v>5</v>
      </c>
      <c r="B65" s="30" t="s">
        <v>60</v>
      </c>
      <c r="C65" s="138"/>
      <c r="D65" s="150"/>
      <c r="E65" s="167"/>
    </row>
    <row r="66" spans="1:5" s="17" customFormat="1" ht="23.65" customHeight="1">
      <c r="A66" s="89">
        <v>5</v>
      </c>
      <c r="B66" s="29" t="s">
        <v>112</v>
      </c>
      <c r="C66" s="138">
        <v>180</v>
      </c>
      <c r="D66" s="150"/>
      <c r="E66" s="167"/>
    </row>
    <row r="67" spans="1:5" s="17" customFormat="1" ht="18" hidden="1" customHeight="1">
      <c r="A67" s="89">
        <v>7</v>
      </c>
      <c r="B67" s="29" t="s">
        <v>62</v>
      </c>
      <c r="C67" s="138"/>
      <c r="D67" s="150"/>
      <c r="E67" s="167"/>
    </row>
    <row r="68" spans="1:5" s="17" customFormat="1" ht="18" customHeight="1">
      <c r="A68" s="89">
        <v>6</v>
      </c>
      <c r="B68" s="29" t="s">
        <v>53</v>
      </c>
      <c r="C68" s="138">
        <v>900</v>
      </c>
      <c r="D68" s="150"/>
      <c r="E68" s="167"/>
    </row>
    <row r="69" spans="1:5" s="17" customFormat="1" ht="25.9" customHeight="1">
      <c r="A69" s="89">
        <v>7</v>
      </c>
      <c r="B69" s="97" t="s">
        <v>63</v>
      </c>
      <c r="C69" s="140">
        <v>587.79999999999995</v>
      </c>
      <c r="D69" s="131"/>
      <c r="E69" s="167"/>
    </row>
    <row r="70" spans="1:5" ht="18" hidden="1" customHeight="1">
      <c r="A70" s="4">
        <v>9.1</v>
      </c>
      <c r="B70" s="40" t="s">
        <v>44</v>
      </c>
      <c r="C70" s="132"/>
      <c r="D70" s="149"/>
      <c r="E70" s="167"/>
    </row>
    <row r="71" spans="1:5" ht="18" customHeight="1">
      <c r="A71" s="4">
        <v>7.1</v>
      </c>
      <c r="B71" s="40" t="s">
        <v>45</v>
      </c>
      <c r="C71" s="132">
        <v>105</v>
      </c>
      <c r="D71" s="149"/>
      <c r="E71" s="167"/>
    </row>
    <row r="72" spans="1:5" ht="21" customHeight="1">
      <c r="A72" s="4">
        <v>7.2</v>
      </c>
      <c r="B72" s="40" t="s">
        <v>46</v>
      </c>
      <c r="C72" s="132">
        <v>332.8</v>
      </c>
      <c r="D72" s="149"/>
      <c r="E72" s="167"/>
    </row>
    <row r="73" spans="1:5" ht="16.899999999999999" customHeight="1">
      <c r="A73" s="4">
        <v>7.3</v>
      </c>
      <c r="B73" s="40" t="s">
        <v>47</v>
      </c>
      <c r="C73" s="132">
        <v>150</v>
      </c>
      <c r="D73" s="149"/>
      <c r="E73" s="167"/>
    </row>
    <row r="74" spans="1:5" ht="18" hidden="1" customHeight="1">
      <c r="A74" s="4">
        <v>9.5</v>
      </c>
      <c r="B74" s="40" t="s">
        <v>48</v>
      </c>
      <c r="C74" s="132"/>
      <c r="D74" s="149"/>
      <c r="E74" s="167"/>
    </row>
    <row r="75" spans="1:5" ht="18" hidden="1" customHeight="1">
      <c r="A75" s="4">
        <v>9.6</v>
      </c>
      <c r="B75" s="40" t="s">
        <v>49</v>
      </c>
      <c r="C75" s="132"/>
      <c r="D75" s="149"/>
      <c r="E75" s="167"/>
    </row>
    <row r="76" spans="1:5" ht="18" hidden="1" customHeight="1">
      <c r="A76" s="4">
        <v>9.6999999999999993</v>
      </c>
      <c r="B76" s="40" t="s">
        <v>64</v>
      </c>
      <c r="C76" s="132"/>
      <c r="D76" s="149"/>
      <c r="E76" s="167"/>
    </row>
    <row r="77" spans="1:5" ht="18" hidden="1" customHeight="1">
      <c r="A77" s="4">
        <v>9.8000000000000007</v>
      </c>
      <c r="B77" s="40" t="s">
        <v>50</v>
      </c>
      <c r="C77" s="132"/>
      <c r="D77" s="149"/>
      <c r="E77" s="167"/>
    </row>
    <row r="78" spans="1:5" s="17" customFormat="1" ht="18" customHeight="1">
      <c r="A78" s="89">
        <v>8</v>
      </c>
      <c r="B78" s="29" t="s">
        <v>65</v>
      </c>
      <c r="C78" s="140">
        <v>800</v>
      </c>
      <c r="D78" s="131"/>
      <c r="E78" s="167"/>
    </row>
    <row r="79" spans="1:5" ht="18" customHeight="1">
      <c r="A79" s="31">
        <v>8.1</v>
      </c>
      <c r="B79" s="41" t="s">
        <v>54</v>
      </c>
      <c r="C79" s="132">
        <v>500</v>
      </c>
      <c r="D79" s="149"/>
      <c r="E79" s="167"/>
    </row>
    <row r="80" spans="1:5" ht="18" customHeight="1">
      <c r="A80" s="31">
        <v>8.1999999999999993</v>
      </c>
      <c r="B80" s="41" t="s">
        <v>55</v>
      </c>
      <c r="C80" s="132">
        <v>300</v>
      </c>
      <c r="D80" s="149"/>
      <c r="E80" s="167"/>
    </row>
    <row r="81" spans="1:5" s="17" customFormat="1" ht="21.75" customHeight="1">
      <c r="A81" s="91">
        <v>9</v>
      </c>
      <c r="B81" s="29" t="s">
        <v>57</v>
      </c>
      <c r="C81" s="140">
        <v>965</v>
      </c>
      <c r="D81" s="131"/>
      <c r="E81" s="167"/>
    </row>
    <row r="82" spans="1:5" ht="18" customHeight="1">
      <c r="A82" s="31">
        <v>9.1</v>
      </c>
      <c r="B82" s="41" t="s">
        <v>69</v>
      </c>
      <c r="C82" s="132">
        <v>300</v>
      </c>
      <c r="D82" s="149"/>
      <c r="E82" s="167"/>
    </row>
    <row r="83" spans="1:5" ht="18" customHeight="1">
      <c r="A83" s="31">
        <v>9.1999999999999993</v>
      </c>
      <c r="B83" s="41" t="s">
        <v>68</v>
      </c>
      <c r="C83" s="132">
        <v>500</v>
      </c>
      <c r="D83" s="149"/>
      <c r="E83" s="167"/>
    </row>
    <row r="84" spans="1:5" ht="18" hidden="1" customHeight="1">
      <c r="A84" s="31">
        <v>9.3000000000000007</v>
      </c>
      <c r="B84" s="41" t="s">
        <v>119</v>
      </c>
      <c r="C84" s="132">
        <v>0</v>
      </c>
      <c r="D84" s="149"/>
      <c r="E84" s="167"/>
    </row>
    <row r="85" spans="1:5" ht="18" customHeight="1">
      <c r="A85" s="31">
        <v>9.4</v>
      </c>
      <c r="B85" s="41" t="s">
        <v>70</v>
      </c>
      <c r="C85" s="132">
        <v>65</v>
      </c>
      <c r="D85" s="149"/>
      <c r="E85" s="167"/>
    </row>
    <row r="86" spans="1:5" ht="16.5" customHeight="1">
      <c r="A86" s="31">
        <v>9.5</v>
      </c>
      <c r="B86" s="40" t="s">
        <v>71</v>
      </c>
      <c r="C86" s="132">
        <v>100</v>
      </c>
      <c r="D86" s="149"/>
      <c r="E86" s="167"/>
    </row>
    <row r="87" spans="1:5" s="76" customFormat="1" ht="18" hidden="1" customHeight="1">
      <c r="A87" s="89">
        <v>10</v>
      </c>
      <c r="B87" s="76" t="s">
        <v>160</v>
      </c>
      <c r="C87" s="142">
        <v>0</v>
      </c>
      <c r="D87" s="161"/>
      <c r="E87" s="167"/>
    </row>
    <row r="88" spans="1:5" s="17" customFormat="1" ht="21.4" customHeight="1">
      <c r="A88" s="89">
        <v>10</v>
      </c>
      <c r="B88" s="90" t="s">
        <v>102</v>
      </c>
      <c r="C88" s="140">
        <v>117.1</v>
      </c>
      <c r="D88" s="131"/>
    </row>
    <row r="89" spans="1:5" ht="20.65" hidden="1" customHeight="1">
      <c r="A89" s="5">
        <v>13.1</v>
      </c>
      <c r="B89" s="42" t="s">
        <v>103</v>
      </c>
      <c r="C89" s="132"/>
      <c r="D89" s="149"/>
    </row>
    <row r="90" spans="1:5" ht="19.5" customHeight="1">
      <c r="A90" s="5">
        <v>10.1</v>
      </c>
      <c r="B90" s="42" t="s">
        <v>104</v>
      </c>
      <c r="C90" s="132">
        <v>117.1</v>
      </c>
      <c r="D90" s="149"/>
    </row>
    <row r="91" spans="1:5" ht="31.5" hidden="1" customHeight="1">
      <c r="A91" s="5">
        <v>13.3</v>
      </c>
      <c r="B91" s="42" t="s">
        <v>157</v>
      </c>
      <c r="C91" s="132"/>
      <c r="D91" s="149"/>
    </row>
    <row r="92" spans="1:5" s="17" customFormat="1" ht="17.25" customHeight="1">
      <c r="A92" s="83">
        <v>11</v>
      </c>
      <c r="B92" s="39" t="s">
        <v>101</v>
      </c>
      <c r="C92" s="140">
        <v>447.1</v>
      </c>
      <c r="D92" s="131"/>
      <c r="E92" s="167"/>
    </row>
    <row r="93" spans="1:5" ht="23.65" customHeight="1">
      <c r="A93" s="31">
        <v>11.1</v>
      </c>
      <c r="B93" s="11" t="s">
        <v>85</v>
      </c>
      <c r="C93" s="132">
        <v>151</v>
      </c>
      <c r="D93" s="149"/>
      <c r="E93" s="167"/>
    </row>
    <row r="94" spans="1:5" ht="25.5" customHeight="1">
      <c r="A94" s="31">
        <v>11.2</v>
      </c>
      <c r="B94" s="93" t="s">
        <v>109</v>
      </c>
      <c r="C94" s="132">
        <v>276.10000000000002</v>
      </c>
      <c r="D94" s="149"/>
      <c r="E94" s="167"/>
    </row>
    <row r="95" spans="1:5" ht="22.5" customHeight="1">
      <c r="A95" s="31">
        <v>11.3</v>
      </c>
      <c r="B95" s="11" t="s">
        <v>86</v>
      </c>
      <c r="C95" s="132">
        <v>20</v>
      </c>
      <c r="D95" s="149"/>
      <c r="E95" s="167"/>
    </row>
    <row r="96" spans="1:5" s="17" customFormat="1" ht="27.75" hidden="1" customHeight="1">
      <c r="A96" s="83">
        <v>15</v>
      </c>
      <c r="B96" s="39" t="s">
        <v>158</v>
      </c>
      <c r="C96" s="142">
        <v>0</v>
      </c>
      <c r="D96" s="161"/>
    </row>
    <row r="97" spans="1:4" s="17" customFormat="1" ht="16.5" hidden="1" customHeight="1">
      <c r="A97" s="31">
        <v>15.1</v>
      </c>
      <c r="B97" s="39"/>
      <c r="C97" s="132"/>
      <c r="D97" s="149"/>
    </row>
    <row r="98" spans="1:4" s="17" customFormat="1" ht="16.5" hidden="1" customHeight="1">
      <c r="A98" s="31"/>
      <c r="B98" s="39"/>
      <c r="C98" s="132"/>
      <c r="D98" s="149"/>
    </row>
    <row r="99" spans="1:4" s="17" customFormat="1" ht="0.75" hidden="1" customHeight="1">
      <c r="A99" s="13" t="s">
        <v>20</v>
      </c>
      <c r="B99" s="19" t="s">
        <v>110</v>
      </c>
      <c r="C99" s="140">
        <v>0</v>
      </c>
      <c r="D99" s="131"/>
    </row>
    <row r="100" spans="1:4" s="17" customFormat="1" ht="22.5" hidden="1" customHeight="1">
      <c r="A100" s="83">
        <v>1</v>
      </c>
      <c r="B100" s="19" t="s">
        <v>35</v>
      </c>
      <c r="C100" s="140">
        <v>0</v>
      </c>
      <c r="D100" s="131"/>
    </row>
    <row r="101" spans="1:4" s="17" customFormat="1" ht="17.25" hidden="1" customHeight="1">
      <c r="A101" s="83" t="s">
        <v>91</v>
      </c>
      <c r="B101" s="19" t="s">
        <v>96</v>
      </c>
      <c r="C101" s="139">
        <v>0</v>
      </c>
      <c r="D101" s="159"/>
    </row>
    <row r="102" spans="1:4" s="20" customFormat="1" ht="17.25" hidden="1" customHeight="1">
      <c r="A102" s="6">
        <v>1.1000000000000001</v>
      </c>
      <c r="B102" s="33" t="s">
        <v>18</v>
      </c>
      <c r="C102" s="132"/>
      <c r="D102" s="149"/>
    </row>
    <row r="103" spans="1:4" s="20" customFormat="1" ht="17.25" hidden="1" customHeight="1">
      <c r="A103" s="6">
        <v>1.2</v>
      </c>
      <c r="B103" s="33" t="s">
        <v>32</v>
      </c>
      <c r="C103" s="132"/>
      <c r="D103" s="149"/>
    </row>
    <row r="104" spans="1:4" s="20" customFormat="1" ht="17.25" hidden="1" customHeight="1">
      <c r="A104" s="6">
        <v>1.3</v>
      </c>
      <c r="B104" s="33" t="s">
        <v>33</v>
      </c>
      <c r="C104" s="132"/>
      <c r="D104" s="149"/>
    </row>
    <row r="105" spans="1:4" s="20" customFormat="1" ht="18" hidden="1" customHeight="1">
      <c r="A105" s="6">
        <v>1.4</v>
      </c>
      <c r="B105" s="33" t="s">
        <v>34</v>
      </c>
      <c r="C105" s="132"/>
      <c r="D105" s="149"/>
    </row>
    <row r="106" spans="1:4" s="20" customFormat="1" ht="17.25" hidden="1" customHeight="1">
      <c r="A106" s="6">
        <v>1.5</v>
      </c>
      <c r="B106" s="33" t="s">
        <v>24</v>
      </c>
      <c r="C106" s="132"/>
      <c r="D106" s="149"/>
    </row>
    <row r="107" spans="1:4" s="20" customFormat="1" ht="17.25" hidden="1" customHeight="1">
      <c r="A107" s="6">
        <v>1.6</v>
      </c>
      <c r="B107" s="33" t="s">
        <v>25</v>
      </c>
      <c r="C107" s="132"/>
      <c r="D107" s="149"/>
    </row>
    <row r="108" spans="1:4" s="17" customFormat="1" ht="18" hidden="1" customHeight="1">
      <c r="A108" s="83" t="s">
        <v>92</v>
      </c>
      <c r="B108" s="19" t="s">
        <v>90</v>
      </c>
      <c r="C108" s="138"/>
      <c r="D108" s="150"/>
    </row>
    <row r="109" spans="1:4" s="17" customFormat="1" ht="18" hidden="1" customHeight="1">
      <c r="A109" s="83" t="s">
        <v>93</v>
      </c>
      <c r="B109" s="19" t="s">
        <v>94</v>
      </c>
      <c r="C109" s="138"/>
      <c r="D109" s="150"/>
    </row>
    <row r="110" spans="1:4" s="17" customFormat="1" ht="35.25" hidden="1" customHeight="1">
      <c r="A110" s="83">
        <v>2</v>
      </c>
      <c r="B110" s="19" t="s">
        <v>36</v>
      </c>
      <c r="C110" s="140">
        <v>0</v>
      </c>
      <c r="D110" s="131"/>
    </row>
    <row r="111" spans="1:4" s="20" customFormat="1" ht="18.75" hidden="1" customHeight="1">
      <c r="A111" s="6">
        <v>2.1</v>
      </c>
      <c r="B111" s="33" t="s">
        <v>23</v>
      </c>
      <c r="C111" s="132"/>
      <c r="D111" s="149"/>
    </row>
    <row r="112" spans="1:4" s="20" customFormat="1" ht="18.75" hidden="1" customHeight="1">
      <c r="A112" s="6">
        <v>2.2000000000000002</v>
      </c>
      <c r="B112" s="87" t="s">
        <v>22</v>
      </c>
      <c r="C112" s="132"/>
      <c r="D112" s="149"/>
    </row>
    <row r="113" spans="1:4" s="98" customFormat="1" ht="23.25" hidden="1" customHeight="1">
      <c r="A113" s="83">
        <v>3</v>
      </c>
      <c r="B113" s="19" t="s">
        <v>95</v>
      </c>
      <c r="C113" s="138"/>
      <c r="D113" s="150"/>
    </row>
    <row r="114" spans="1:4" s="17" customFormat="1" ht="39.75" customHeight="1">
      <c r="A114" s="13" t="s">
        <v>21</v>
      </c>
      <c r="B114" s="19" t="s">
        <v>98</v>
      </c>
      <c r="C114" s="140">
        <v>11853.6</v>
      </c>
      <c r="D114" s="131"/>
    </row>
    <row r="115" spans="1:4" s="20" customFormat="1" ht="23.65" customHeight="1">
      <c r="A115" s="6">
        <v>1</v>
      </c>
      <c r="B115" s="36" t="s">
        <v>159</v>
      </c>
      <c r="C115" s="132">
        <v>6853.6</v>
      </c>
      <c r="D115" s="149"/>
    </row>
    <row r="116" spans="1:4" s="20" customFormat="1" ht="23.65" customHeight="1">
      <c r="A116" s="6">
        <v>2</v>
      </c>
      <c r="B116" s="36" t="s">
        <v>26</v>
      </c>
      <c r="C116" s="132">
        <v>5000</v>
      </c>
      <c r="D116" s="149"/>
    </row>
    <row r="117" spans="1:4" s="17" customFormat="1" ht="39" customHeight="1">
      <c r="A117" s="83" t="s">
        <v>12</v>
      </c>
      <c r="B117" s="19" t="s">
        <v>13</v>
      </c>
      <c r="C117" s="139">
        <f>C19+C20-C49</f>
        <v>8793.9000000000233</v>
      </c>
      <c r="D117" s="162" t="s">
        <v>169</v>
      </c>
    </row>
    <row r="118" spans="1:4" s="17" customFormat="1" ht="25.5" customHeight="1">
      <c r="A118" s="18"/>
      <c r="B118" s="18"/>
      <c r="C118" s="143"/>
      <c r="D118" s="143"/>
    </row>
    <row r="119" spans="1:4" s="2" customFormat="1" ht="93" customHeight="1">
      <c r="B119" s="173"/>
      <c r="C119" s="173"/>
      <c r="D119" s="85"/>
    </row>
    <row r="120" spans="1:4" s="103" customFormat="1" ht="40.5" customHeight="1">
      <c r="B120" s="122" t="s">
        <v>164</v>
      </c>
      <c r="C120" s="144" t="s">
        <v>165</v>
      </c>
      <c r="D120" s="144"/>
    </row>
    <row r="121" spans="1:4" ht="54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3:C13"/>
    <mergeCell ref="A15:C15"/>
    <mergeCell ref="A14:C14"/>
    <mergeCell ref="B119:C119"/>
  </mergeCells>
  <pageMargins left="0.15748031496063" right="0.196850393700787" top="0.23622047244094499" bottom="0.27559055118110198" header="0.15748031496063" footer="0.196850393700787"/>
  <pageSetup paperSize="9" scale="7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ArGrDigsig1">
          <controlPr defaultSize="0" autoLine="0" autoPict="0" r:id="rId5">
            <anchor moveWithCells="1">
              <from>
                <xdr:col>1</xdr:col>
                <xdr:colOff>0</xdr:colOff>
                <xdr:row>118</xdr:row>
                <xdr:rowOff>0</xdr:rowOff>
              </from>
              <to>
                <xdr:col>1</xdr:col>
                <xdr:colOff>2543175</xdr:colOff>
                <xdr:row>119</xdr:row>
                <xdr:rowOff>85725</xdr:rowOff>
              </to>
            </anchor>
          </controlPr>
        </control>
      </mc:Choice>
      <mc:Fallback>
        <control shapeId="2049" r:id="rId4" name="ArGrDigsig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 ev caxser</vt:lpstr>
      <vt:lpstr>Dramakan hosqer</vt:lpstr>
      <vt:lpstr>'Dramakan hosqer'!Print_Area</vt:lpstr>
      <vt:lpstr>'Ekamutner ev caxser'!Print_Area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keywords>https://mul2.yerevan.am/tasks/1242471/oneclick/78.xlsx?token=4fdb74773d5d1b757929d6918d4684aa</cp:keywords>
  <cp:lastModifiedBy>Lusine Petrosyan</cp:lastModifiedBy>
  <cp:lastPrinted>2023-12-04T20:09:11Z</cp:lastPrinted>
  <dcterms:created xsi:type="dcterms:W3CDTF">1996-10-14T23:33:28Z</dcterms:created>
  <dcterms:modified xsi:type="dcterms:W3CDTF">2024-01-12T10:15:24Z</dcterms:modified>
</cp:coreProperties>
</file>